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stfield\Documents\Documents\Documents (2)\CHESTFIELD\Documents\Audit\"/>
    </mc:Choice>
  </mc:AlternateContent>
  <xr:revisionPtr revIDLastSave="0" documentId="13_ncr:1_{DD9B85EA-AA9B-42F5-8428-1F64C1E966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mt Variances detailed exp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D41" i="1" l="1"/>
  <c r="AC72" i="1"/>
  <c r="AD71" i="1"/>
  <c r="AB72" i="1"/>
  <c r="AD70" i="1"/>
  <c r="AD68" i="1"/>
  <c r="AD60" i="1"/>
  <c r="AD55" i="1"/>
  <c r="AA52" i="1"/>
  <c r="AD5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AD69" i="1"/>
  <c r="AD67" i="1"/>
  <c r="AD66" i="1"/>
  <c r="AA66" i="1"/>
  <c r="AD65" i="1"/>
  <c r="AA65" i="1"/>
  <c r="AD62" i="1"/>
  <c r="AA62" i="1"/>
  <c r="AD53" i="1"/>
  <c r="AD59" i="1"/>
  <c r="AD58" i="1"/>
  <c r="AD57" i="1"/>
  <c r="AD54" i="1"/>
  <c r="AD56" i="1"/>
  <c r="AD51" i="1"/>
  <c r="AA51" i="1"/>
  <c r="AD50" i="1"/>
  <c r="AA50" i="1"/>
  <c r="AD49" i="1"/>
  <c r="AA49" i="1"/>
  <c r="AD48" i="1"/>
  <c r="AD47" i="1"/>
  <c r="AA47" i="1"/>
  <c r="AD46" i="1"/>
  <c r="AA46" i="1"/>
  <c r="AD45" i="1"/>
  <c r="AA45" i="1"/>
  <c r="AD44" i="1"/>
  <c r="AA44" i="1"/>
  <c r="AD43" i="1"/>
  <c r="AA43" i="1"/>
  <c r="AD40" i="1"/>
  <c r="AD39" i="1"/>
  <c r="AD38" i="1"/>
  <c r="AA38" i="1"/>
  <c r="AD37" i="1"/>
  <c r="AA37" i="1"/>
  <c r="AD36" i="1"/>
  <c r="AA36" i="1"/>
  <c r="AD35" i="1"/>
  <c r="AA35" i="1"/>
  <c r="AD33" i="1"/>
  <c r="AA33" i="1"/>
  <c r="AD31" i="1"/>
  <c r="AD30" i="1"/>
  <c r="AD29" i="1"/>
  <c r="AA29" i="1"/>
  <c r="AD28" i="1"/>
  <c r="AA28" i="1"/>
  <c r="AD27" i="1"/>
  <c r="AA27" i="1"/>
  <c r="AD26" i="1"/>
  <c r="AA26" i="1"/>
  <c r="AD24" i="1"/>
  <c r="AA24" i="1"/>
  <c r="AD23" i="1"/>
  <c r="AA23" i="1"/>
  <c r="AD22" i="1"/>
  <c r="AA22" i="1"/>
  <c r="AD21" i="1"/>
  <c r="AA21" i="1"/>
  <c r="AD20" i="1"/>
  <c r="AA20" i="1"/>
  <c r="AD19" i="1"/>
  <c r="AA19" i="1"/>
  <c r="AA72" i="1" l="1"/>
  <c r="AD72" i="1"/>
  <c r="AC12" i="1"/>
  <c r="AD11" i="1" l="1"/>
  <c r="AD7" i="1"/>
  <c r="AD8" i="1"/>
  <c r="AD9" i="1"/>
  <c r="AD10" i="1"/>
  <c r="AD6" i="1"/>
  <c r="AD5" i="1"/>
  <c r="AB12" i="1"/>
  <c r="AD12" i="1" s="1"/>
  <c r="C12" i="1"/>
  <c r="B12" i="1"/>
  <c r="D11" i="1"/>
  <c r="D10" i="1"/>
  <c r="D6" i="1"/>
  <c r="D5" i="1"/>
  <c r="D12" i="1" l="1"/>
</calcChain>
</file>

<file path=xl/sharedStrings.xml><?xml version="1.0" encoding="utf-8"?>
<sst xmlns="http://schemas.openxmlformats.org/spreadsheetml/2006/main" count="128" uniqueCount="77">
  <si>
    <t>Item</t>
  </si>
  <si>
    <t>2016-2017</t>
  </si>
  <si>
    <t>CHESTFIELD PARISH COUNCIL</t>
  </si>
  <si>
    <t xml:space="preserve"> + / -  difference</t>
  </si>
  <si>
    <t>2015-2016</t>
  </si>
  <si>
    <t>Fixed term deposit interest</t>
  </si>
  <si>
    <t>Magazine advertisers income</t>
  </si>
  <si>
    <t>VAT income/refunds</t>
  </si>
  <si>
    <t>Total income</t>
  </si>
  <si>
    <t>2020-2021</t>
  </si>
  <si>
    <t>Coronavirus small business grant administered by the local authority and paid August 2020</t>
  </si>
  <si>
    <t>Direct debit refund by PlusNet</t>
  </si>
  <si>
    <t>Sale of very old laptop</t>
  </si>
  <si>
    <t>Statement of Variances - Box 3 All Other Receipts Year ended 31 March 2022</t>
  </si>
  <si>
    <t>2021-2022</t>
  </si>
  <si>
    <t>Residents private donation for a new tree</t>
  </si>
  <si>
    <t>The main differences in other income between year ended 2020 and year ended 2021 are payment of a one-off £10k Coronavirus small business grant in 2020-21; a small increase in advertisers' income of £262; and the VAT refund claim in 2020-2021 being £669.60 more than in 2021-2022.</t>
  </si>
  <si>
    <t>Budget 2017-2018</t>
  </si>
  <si>
    <t>Actual outturn EXCL VAT</t>
  </si>
  <si>
    <t>Administration</t>
  </si>
  <si>
    <t>Net</t>
  </si>
  <si>
    <t>Vat</t>
  </si>
  <si>
    <t>WI Hall rental for meetings</t>
  </si>
  <si>
    <t>Office rental</t>
  </si>
  <si>
    <t>Office supplies</t>
  </si>
  <si>
    <t>Insurance</t>
  </si>
  <si>
    <t>Councillor's expenses, training and mileage</t>
  </si>
  <si>
    <t>Chairman's expenditure</t>
  </si>
  <si>
    <t>Communications</t>
  </si>
  <si>
    <t>Telephone</t>
  </si>
  <si>
    <t>Postage</t>
  </si>
  <si>
    <t>Broadband</t>
  </si>
  <si>
    <t>Domain name/online security</t>
  </si>
  <si>
    <t>New accessible Website creation and hosting</t>
  </si>
  <si>
    <t>Other communications - Royal Mail 6 month mail forwarding after office closure 28 February 2021</t>
  </si>
  <si>
    <t>Donations</t>
  </si>
  <si>
    <t>Donations to local organisations</t>
  </si>
  <si>
    <t>Subscriptions</t>
  </si>
  <si>
    <t>KALC</t>
  </si>
  <si>
    <t>SLCC/ALCC</t>
  </si>
  <si>
    <t>CPRE</t>
  </si>
  <si>
    <t>ACRK</t>
  </si>
  <si>
    <t>Information Commissioner ICO</t>
  </si>
  <si>
    <t>Satswana Ltd - DPO services for 2018-2019</t>
  </si>
  <si>
    <t>Projects</t>
  </si>
  <si>
    <t>Magazine Production</t>
  </si>
  <si>
    <t>Christmas / Social activities</t>
  </si>
  <si>
    <t>Bulbs/Rose replacements</t>
  </si>
  <si>
    <t>Community maintenance</t>
  </si>
  <si>
    <t xml:space="preserve">Speedwatch </t>
  </si>
  <si>
    <t>Highways</t>
  </si>
  <si>
    <t>Outdoor Gym maintenance</t>
  </si>
  <si>
    <t>PROW Clearance</t>
  </si>
  <si>
    <t>Defibrillator batteries and electrodes</t>
  </si>
  <si>
    <t xml:space="preserve">Replacement of tatty street name plate signs </t>
  </si>
  <si>
    <t>More trees opposite The Barn and in Cherry Orchard</t>
  </si>
  <si>
    <t>Servicing</t>
  </si>
  <si>
    <t>Office/equipment/Office reference books</t>
  </si>
  <si>
    <t>Administrative, Services and Staffing</t>
  </si>
  <si>
    <t>External Audit (PKF Littlejohn LLP)</t>
  </si>
  <si>
    <t>Internal Audit</t>
  </si>
  <si>
    <t>Clerk mileage paid through monthly salaries</t>
  </si>
  <si>
    <t>Donation cheque number 747 written in December 2019 cancelled as never cashed</t>
  </si>
  <si>
    <t xml:space="preserve">Total </t>
  </si>
  <si>
    <t>Statement of Variances - Box 6  All Other Payments Year ended 31 March 2022</t>
  </si>
  <si>
    <t>Noticeboards maintenance</t>
  </si>
  <si>
    <t>Mural repairs</t>
  </si>
  <si>
    <t>Vinyl panels for Chestfield Road bus shelter</t>
  </si>
  <si>
    <t>Seed swap box at WI hall</t>
  </si>
  <si>
    <t>Creatiin of Petanque Court at Cricket Club</t>
  </si>
  <si>
    <t>Molehill Road village green wildflowering</t>
  </si>
  <si>
    <t>Digitalising ofarchives maps</t>
  </si>
  <si>
    <t xml:space="preserve">PAT testing </t>
  </si>
  <si>
    <t>Work from home allowance to Clerk since office closure in Feb2021</t>
  </si>
  <si>
    <t>Unity Trust bank quarterly charges</t>
  </si>
  <si>
    <t>HSBC Bank service charges</t>
  </si>
  <si>
    <t>Zoom annual 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</si>
</sst>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</font>
    <font>
      <sz val="11"/>
      <color rgb="FFFF0000"/>
      <name val="Arial"/>
      <family val="2"/>
    </font>
    <font>
      <i/>
      <sz val="11"/>
      <color indexed="5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2" fontId="3" fillId="0" borderId="1" xfId="0" applyNumberFormat="1" applyFont="1" applyBorder="1"/>
    <xf numFmtId="2" fontId="2" fillId="0" borderId="1" xfId="0" applyNumberFormat="1" applyFont="1" applyFill="1" applyBorder="1"/>
    <xf numFmtId="2" fontId="3" fillId="0" borderId="0" xfId="0" applyNumberFormat="1" applyFont="1"/>
    <xf numFmtId="44" fontId="6" fillId="0" borderId="0" xfId="1" applyFont="1"/>
    <xf numFmtId="15" fontId="6" fillId="0" borderId="0" xfId="1" applyNumberFormat="1" applyFont="1"/>
    <xf numFmtId="15" fontId="2" fillId="0" borderId="1" xfId="1" applyNumberFormat="1" applyFont="1" applyBorder="1"/>
    <xf numFmtId="44" fontId="2" fillId="0" borderId="1" xfId="1" applyFont="1" applyBorder="1"/>
    <xf numFmtId="44" fontId="2" fillId="0" borderId="1" xfId="1" applyFont="1" applyBorder="1" applyAlignment="1">
      <alignment wrapText="1"/>
    </xf>
    <xf numFmtId="15" fontId="3" fillId="0" borderId="1" xfId="1" applyNumberFormat="1" applyFont="1" applyBorder="1"/>
    <xf numFmtId="44" fontId="3" fillId="0" borderId="1" xfId="1" applyFont="1" applyBorder="1"/>
    <xf numFmtId="44" fontId="4" fillId="0" borderId="1" xfId="1" applyFont="1" applyBorder="1"/>
    <xf numFmtId="15" fontId="7" fillId="0" borderId="1" xfId="1" applyNumberFormat="1" applyFont="1" applyBorder="1" applyAlignment="1">
      <alignment horizontal="right"/>
    </xf>
    <xf numFmtId="44" fontId="7" fillId="0" borderId="1" xfId="1" applyFont="1" applyBorder="1"/>
    <xf numFmtId="2" fontId="2" fillId="2" borderId="1" xfId="0" applyNumberFormat="1" applyFont="1" applyFill="1" applyBorder="1" applyAlignment="1">
      <alignment wrapText="1"/>
    </xf>
    <xf numFmtId="2" fontId="3" fillId="0" borderId="2" xfId="0" applyNumberFormat="1" applyFont="1" applyBorder="1" applyAlignment="1">
      <alignment wrapText="1"/>
    </xf>
    <xf numFmtId="15" fontId="6" fillId="3" borderId="0" xfId="1" applyNumberFormat="1" applyFont="1" applyFill="1"/>
    <xf numFmtId="44" fontId="6" fillId="3" borderId="0" xfId="1" applyFont="1" applyFill="1"/>
    <xf numFmtId="44" fontId="8" fillId="3" borderId="0" xfId="1" applyFont="1" applyFill="1"/>
    <xf numFmtId="44" fontId="9" fillId="3" borderId="0" xfId="1" applyFont="1" applyFill="1"/>
    <xf numFmtId="0" fontId="0" fillId="3" borderId="0" xfId="0" applyFill="1"/>
    <xf numFmtId="15" fontId="3" fillId="0" borderId="1" xfId="1" applyNumberFormat="1" applyFont="1" applyBorder="1" applyAlignment="1">
      <alignment wrapText="1"/>
    </xf>
    <xf numFmtId="15" fontId="5" fillId="0" borderId="0" xfId="1" applyNumberFormat="1" applyFont="1" applyAlignment="1">
      <alignment horizontal="left" wrapText="1"/>
    </xf>
    <xf numFmtId="2" fontId="3" fillId="3" borderId="0" xfId="0" applyNumberFormat="1" applyFont="1" applyFill="1"/>
    <xf numFmtId="2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7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2" fillId="0" borderId="3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" fontId="2" fillId="2" borderId="5" xfId="0" applyNumberFormat="1" applyFont="1" applyFill="1" applyBorder="1" applyAlignment="1">
      <alignment wrapText="1"/>
    </xf>
    <xf numFmtId="44" fontId="2" fillId="0" borderId="5" xfId="1" applyFont="1" applyBorder="1" applyAlignment="1">
      <alignment wrapText="1"/>
    </xf>
    <xf numFmtId="2" fontId="2" fillId="2" borderId="1" xfId="0" applyNumberFormat="1" applyFont="1" applyFill="1" applyBorder="1"/>
    <xf numFmtId="2" fontId="2" fillId="2" borderId="4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2" xfId="0" applyNumberFormat="1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2" fontId="2" fillId="0" borderId="1" xfId="0" applyNumberFormat="1" applyFont="1" applyBorder="1"/>
    <xf numFmtId="2" fontId="3" fillId="4" borderId="1" xfId="0" applyNumberFormat="1" applyFont="1" applyFill="1" applyBorder="1"/>
    <xf numFmtId="2" fontId="3" fillId="5" borderId="1" xfId="0" applyNumberFormat="1" applyFont="1" applyFill="1" applyBorder="1"/>
    <xf numFmtId="2" fontId="3" fillId="2" borderId="1" xfId="0" applyNumberFormat="1" applyFont="1" applyFill="1" applyBorder="1"/>
    <xf numFmtId="2" fontId="10" fillId="0" borderId="1" xfId="0" applyNumberFormat="1" applyFont="1" applyBorder="1"/>
    <xf numFmtId="2" fontId="10" fillId="5" borderId="1" xfId="0" applyNumberFormat="1" applyFont="1" applyFill="1" applyBorder="1"/>
    <xf numFmtId="2" fontId="3" fillId="0" borderId="1" xfId="0" applyNumberFormat="1" applyFont="1" applyBorder="1" applyAlignment="1">
      <alignment wrapText="1"/>
    </xf>
    <xf numFmtId="2" fontId="3" fillId="0" borderId="4" xfId="0" applyNumberFormat="1" applyFont="1" applyBorder="1"/>
    <xf numFmtId="2" fontId="2" fillId="0" borderId="2" xfId="0" applyNumberFormat="1" applyFont="1" applyBorder="1"/>
    <xf numFmtId="2" fontId="3" fillId="0" borderId="2" xfId="0" applyNumberFormat="1" applyFont="1" applyBorder="1"/>
    <xf numFmtId="2" fontId="3" fillId="0" borderId="0" xfId="0" applyNumberFormat="1" applyFont="1" applyAlignment="1">
      <alignment horizontal="right"/>
    </xf>
    <xf numFmtId="2" fontId="4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2" fontId="11" fillId="0" borderId="1" xfId="0" applyNumberFormat="1" applyFont="1" applyBorder="1"/>
    <xf numFmtId="2" fontId="7" fillId="0" borderId="1" xfId="0" applyNumberFormat="1" applyFont="1" applyBorder="1"/>
    <xf numFmtId="2" fontId="7" fillId="4" borderId="1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2"/>
  <sheetViews>
    <sheetView tabSelected="1" topLeftCell="A69" workbookViewId="0">
      <selection activeCell="A72" sqref="A72:XFD72"/>
    </sheetView>
  </sheetViews>
  <sheetFormatPr defaultColWidth="9.109375" defaultRowHeight="13.8" x14ac:dyDescent="0.25"/>
  <cols>
    <col min="1" max="1" width="60.5546875" style="3" customWidth="1"/>
    <col min="2" max="2" width="12.88671875" style="3" hidden="1" customWidth="1"/>
    <col min="3" max="3" width="10.88671875" style="3" hidden="1" customWidth="1"/>
    <col min="4" max="4" width="8.5546875" style="3" hidden="1" customWidth="1"/>
    <col min="5" max="5" width="9.88671875" style="3" hidden="1" customWidth="1"/>
    <col min="6" max="6" width="9.6640625" style="3" hidden="1" customWidth="1"/>
    <col min="7" max="7" width="10" style="3" hidden="1" customWidth="1"/>
    <col min="8" max="8" width="9.44140625" style="3" hidden="1" customWidth="1"/>
    <col min="9" max="9" width="10.5546875" style="3" hidden="1" customWidth="1"/>
    <col min="10" max="10" width="8.6640625" style="3" hidden="1" customWidth="1"/>
    <col min="11" max="11" width="10" style="3" hidden="1" customWidth="1"/>
    <col min="12" max="12" width="8.5546875" style="3" hidden="1" customWidth="1"/>
    <col min="13" max="13" width="8.6640625" style="3" hidden="1" customWidth="1"/>
    <col min="14" max="14" width="9.88671875" style="3" hidden="1" customWidth="1"/>
    <col min="15" max="15" width="10" style="3" hidden="1" customWidth="1"/>
    <col min="16" max="16" width="9.6640625" style="3" hidden="1" customWidth="1"/>
    <col min="17" max="17" width="9.44140625" style="3" hidden="1" customWidth="1"/>
    <col min="18" max="18" width="10.44140625" style="3" hidden="1" customWidth="1"/>
    <col min="19" max="20" width="9.6640625" style="3" hidden="1" customWidth="1"/>
    <col min="21" max="21" width="10.109375" style="3" hidden="1" customWidth="1"/>
    <col min="22" max="22" width="10" style="3" hidden="1" customWidth="1"/>
    <col min="23" max="23" width="10.44140625" style="3" hidden="1" customWidth="1"/>
    <col min="24" max="24" width="9.6640625" style="3" hidden="1" customWidth="1"/>
    <col min="25" max="25" width="10.44140625" style="3" hidden="1" customWidth="1"/>
    <col min="26" max="26" width="9.109375" style="3" hidden="1" customWidth="1"/>
    <col min="27" max="27" width="13.33203125" style="3" hidden="1" customWidth="1"/>
    <col min="28" max="29" width="11.6640625" style="3" customWidth="1"/>
    <col min="30" max="30" width="12.33203125" style="3" customWidth="1"/>
    <col min="31" max="16384" width="9.109375" style="3"/>
  </cols>
  <sheetData>
    <row r="1" spans="1:30" ht="28.8" customHeight="1" x14ac:dyDescent="0.3">
      <c r="A1" s="5" t="s">
        <v>2</v>
      </c>
      <c r="B1" s="4"/>
      <c r="C1" s="4"/>
    </row>
    <row r="2" spans="1:30" customFormat="1" ht="15.6" x14ac:dyDescent="0.3">
      <c r="A2" s="16" t="s">
        <v>13</v>
      </c>
      <c r="B2" s="17"/>
      <c r="C2" s="17"/>
      <c r="D2" s="17"/>
      <c r="E2" s="17"/>
      <c r="F2" s="17"/>
      <c r="G2" s="18"/>
      <c r="H2" s="18"/>
      <c r="I2" s="18"/>
      <c r="J2" s="18"/>
      <c r="K2" s="18"/>
      <c r="L2" s="19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30" ht="10.5" customHeight="1" x14ac:dyDescent="0.3">
      <c r="A3" s="5"/>
      <c r="B3" s="4"/>
      <c r="C3" s="4"/>
    </row>
    <row r="4" spans="1:30" ht="41.4" x14ac:dyDescent="0.25">
      <c r="A4" s="6" t="s">
        <v>0</v>
      </c>
      <c r="B4" s="7" t="s">
        <v>4</v>
      </c>
      <c r="C4" s="7" t="s">
        <v>1</v>
      </c>
      <c r="D4" s="8" t="s">
        <v>3</v>
      </c>
      <c r="AB4" s="14" t="s">
        <v>9</v>
      </c>
      <c r="AC4" s="14" t="s">
        <v>14</v>
      </c>
      <c r="AD4" s="8" t="s">
        <v>3</v>
      </c>
    </row>
    <row r="5" spans="1:30" ht="14.4" x14ac:dyDescent="0.3">
      <c r="A5" s="9" t="s">
        <v>5</v>
      </c>
      <c r="B5" s="10">
        <v>302.82</v>
      </c>
      <c r="C5" s="10">
        <v>222.14</v>
      </c>
      <c r="D5" s="11">
        <f t="shared" ref="D5:D12" si="0">B5-C5</f>
        <v>80.680000000000007</v>
      </c>
      <c r="AB5" s="1">
        <v>263.08999999999997</v>
      </c>
      <c r="AC5" s="1">
        <v>15.57</v>
      </c>
      <c r="AD5" s="15">
        <f>AB5-AC5</f>
        <v>247.51999999999998</v>
      </c>
    </row>
    <row r="6" spans="1:30" ht="14.4" x14ac:dyDescent="0.3">
      <c r="A6" s="9" t="s">
        <v>6</v>
      </c>
      <c r="B6" s="10">
        <v>3348.75</v>
      </c>
      <c r="C6" s="10">
        <v>3803.75</v>
      </c>
      <c r="D6" s="11">
        <f t="shared" si="0"/>
        <v>-455</v>
      </c>
      <c r="AB6" s="1">
        <v>2500</v>
      </c>
      <c r="AC6" s="1">
        <v>2715</v>
      </c>
      <c r="AD6" s="15">
        <f t="shared" ref="AD6:AD12" si="1">AB6-AC6</f>
        <v>-215</v>
      </c>
    </row>
    <row r="7" spans="1:30" ht="28.2" x14ac:dyDescent="0.3">
      <c r="A7" s="21" t="s">
        <v>10</v>
      </c>
      <c r="B7" s="10"/>
      <c r="C7" s="10"/>
      <c r="D7" s="11"/>
      <c r="AB7" s="1">
        <v>10000</v>
      </c>
      <c r="AC7" s="1">
        <v>0</v>
      </c>
      <c r="AD7" s="15">
        <f t="shared" si="1"/>
        <v>10000</v>
      </c>
    </row>
    <row r="8" spans="1:30" ht="14.4" x14ac:dyDescent="0.3">
      <c r="A8" s="9" t="s">
        <v>11</v>
      </c>
      <c r="B8" s="10"/>
      <c r="C8" s="10"/>
      <c r="D8" s="11"/>
      <c r="AB8" s="1">
        <v>19.13</v>
      </c>
      <c r="AC8" s="1">
        <v>0</v>
      </c>
      <c r="AD8" s="15">
        <f t="shared" si="1"/>
        <v>19.13</v>
      </c>
    </row>
    <row r="9" spans="1:30" ht="14.4" x14ac:dyDescent="0.3">
      <c r="A9" s="9" t="s">
        <v>12</v>
      </c>
      <c r="B9" s="10"/>
      <c r="C9" s="10"/>
      <c r="D9" s="11"/>
      <c r="AB9" s="1">
        <v>50</v>
      </c>
      <c r="AC9" s="1">
        <v>0</v>
      </c>
      <c r="AD9" s="15">
        <f t="shared" si="1"/>
        <v>50</v>
      </c>
    </row>
    <row r="10" spans="1:30" ht="14.4" x14ac:dyDescent="0.3">
      <c r="A10" s="9" t="s">
        <v>15</v>
      </c>
      <c r="B10" s="10">
        <v>161.9</v>
      </c>
      <c r="C10" s="10">
        <v>614.20000000000005</v>
      </c>
      <c r="D10" s="11">
        <f t="shared" si="0"/>
        <v>-452.30000000000007</v>
      </c>
      <c r="AB10" s="1">
        <v>0</v>
      </c>
      <c r="AC10" s="1">
        <v>300</v>
      </c>
      <c r="AD10" s="15">
        <f t="shared" si="1"/>
        <v>-300</v>
      </c>
    </row>
    <row r="11" spans="1:30" ht="14.4" x14ac:dyDescent="0.3">
      <c r="A11" s="9" t="s">
        <v>7</v>
      </c>
      <c r="B11" s="10">
        <v>2303.9699999999998</v>
      </c>
      <c r="C11" s="10">
        <v>858.95</v>
      </c>
      <c r="D11" s="11">
        <f t="shared" si="0"/>
        <v>1445.0199999999998</v>
      </c>
      <c r="AB11" s="1">
        <v>1451.17</v>
      </c>
      <c r="AC11" s="1">
        <v>781.57</v>
      </c>
      <c r="AD11" s="15">
        <f t="shared" si="1"/>
        <v>669.6</v>
      </c>
    </row>
    <row r="12" spans="1:30" ht="14.4" x14ac:dyDescent="0.3">
      <c r="A12" s="12" t="s">
        <v>8</v>
      </c>
      <c r="B12" s="13">
        <f>SUM(B5:B11)</f>
        <v>6117.4400000000005</v>
      </c>
      <c r="C12" s="13">
        <f>SUM(C5:C11)</f>
        <v>5499.04</v>
      </c>
      <c r="D12" s="11">
        <f t="shared" si="0"/>
        <v>618.40000000000055</v>
      </c>
      <c r="AB12" s="2">
        <f>SUM(AB5:AB11)</f>
        <v>14283.39</v>
      </c>
      <c r="AC12" s="2">
        <f>SUM(AC5:AC11)</f>
        <v>3812.1400000000003</v>
      </c>
      <c r="AD12" s="15">
        <f t="shared" si="1"/>
        <v>10471.25</v>
      </c>
    </row>
    <row r="13" spans="1:30" ht="40.200000000000003" customHeight="1" x14ac:dyDescent="0.25">
      <c r="A13" s="22" t="s">
        <v>16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ht="15.6" x14ac:dyDescent="0.3">
      <c r="A14" s="5"/>
      <c r="B14" s="4"/>
      <c r="C14" s="4"/>
    </row>
    <row r="15" spans="1:30" ht="15.6" x14ac:dyDescent="0.3">
      <c r="A15" s="16" t="s">
        <v>64</v>
      </c>
      <c r="B15" s="17"/>
      <c r="C15" s="17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30" ht="9" customHeight="1" x14ac:dyDescent="0.3">
      <c r="A16" s="5"/>
      <c r="B16" s="4"/>
      <c r="C16" s="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</row>
    <row r="17" spans="1:30" ht="27.6" x14ac:dyDescent="0.25">
      <c r="A17" s="25" t="s">
        <v>0</v>
      </c>
      <c r="B17" s="26" t="s">
        <v>17</v>
      </c>
      <c r="C17" s="27">
        <v>42826</v>
      </c>
      <c r="D17" s="28"/>
      <c r="E17" s="29">
        <v>42856</v>
      </c>
      <c r="F17" s="30"/>
      <c r="G17" s="29">
        <v>42887</v>
      </c>
      <c r="H17" s="30"/>
      <c r="I17" s="29">
        <v>42917</v>
      </c>
      <c r="J17" s="30"/>
      <c r="K17" s="31">
        <v>42948</v>
      </c>
      <c r="L17" s="32"/>
      <c r="M17" s="29">
        <v>42979</v>
      </c>
      <c r="N17" s="30"/>
      <c r="O17" s="29">
        <v>43009</v>
      </c>
      <c r="P17" s="30"/>
      <c r="Q17" s="29">
        <v>43040</v>
      </c>
      <c r="R17" s="30"/>
      <c r="S17" s="29">
        <v>43070</v>
      </c>
      <c r="T17" s="30"/>
      <c r="U17" s="29">
        <v>43101</v>
      </c>
      <c r="V17" s="30"/>
      <c r="W17" s="29">
        <v>43132</v>
      </c>
      <c r="X17" s="30"/>
      <c r="Y17" s="27">
        <v>43160</v>
      </c>
      <c r="Z17" s="28"/>
      <c r="AA17" s="33" t="s">
        <v>18</v>
      </c>
      <c r="AB17" s="14" t="s">
        <v>9</v>
      </c>
      <c r="AC17" s="14" t="s">
        <v>14</v>
      </c>
      <c r="AD17" s="34" t="s">
        <v>3</v>
      </c>
    </row>
    <row r="18" spans="1:30" x14ac:dyDescent="0.25">
      <c r="A18" s="35" t="s">
        <v>19</v>
      </c>
      <c r="B18" s="35"/>
      <c r="C18" s="36" t="s">
        <v>20</v>
      </c>
      <c r="D18" s="37" t="s">
        <v>21</v>
      </c>
      <c r="E18" s="37" t="s">
        <v>20</v>
      </c>
      <c r="F18" s="37" t="s">
        <v>21</v>
      </c>
      <c r="G18" s="37" t="s">
        <v>20</v>
      </c>
      <c r="H18" s="37" t="s">
        <v>21</v>
      </c>
      <c r="I18" s="37" t="s">
        <v>20</v>
      </c>
      <c r="J18" s="37" t="s">
        <v>21</v>
      </c>
      <c r="K18" s="37" t="s">
        <v>20</v>
      </c>
      <c r="L18" s="37" t="s">
        <v>21</v>
      </c>
      <c r="M18" s="37" t="s">
        <v>20</v>
      </c>
      <c r="N18" s="37" t="s">
        <v>21</v>
      </c>
      <c r="O18" s="37" t="s">
        <v>20</v>
      </c>
      <c r="P18" s="37" t="s">
        <v>21</v>
      </c>
      <c r="Q18" s="37" t="s">
        <v>20</v>
      </c>
      <c r="R18" s="37" t="s">
        <v>21</v>
      </c>
      <c r="S18" s="37" t="s">
        <v>20</v>
      </c>
      <c r="T18" s="37" t="s">
        <v>21</v>
      </c>
      <c r="U18" s="35" t="s">
        <v>20</v>
      </c>
      <c r="V18" s="35" t="s">
        <v>21</v>
      </c>
      <c r="W18" s="35" t="s">
        <v>20</v>
      </c>
      <c r="X18" s="35" t="s">
        <v>21</v>
      </c>
      <c r="Y18" s="35" t="s">
        <v>20</v>
      </c>
      <c r="Z18" s="35" t="s">
        <v>21</v>
      </c>
      <c r="AA18" s="38"/>
      <c r="AB18" s="39"/>
      <c r="AC18" s="39"/>
      <c r="AD18" s="39"/>
    </row>
    <row r="19" spans="1:30" x14ac:dyDescent="0.25">
      <c r="A19" s="1" t="s">
        <v>22</v>
      </c>
      <c r="B19" s="1">
        <v>625</v>
      </c>
      <c r="C19" s="1"/>
      <c r="D19" s="40"/>
      <c r="E19" s="1"/>
      <c r="F19" s="40"/>
      <c r="G19" s="1"/>
      <c r="H19" s="1"/>
      <c r="I19" s="1"/>
      <c r="J19" s="1"/>
      <c r="K19" s="1">
        <v>27.5</v>
      </c>
      <c r="L19" s="40"/>
      <c r="M19" s="1"/>
      <c r="N19" s="40"/>
      <c r="O19" s="1">
        <v>22</v>
      </c>
      <c r="P19" s="1"/>
      <c r="Q19" s="1">
        <v>468</v>
      </c>
      <c r="R19" s="40"/>
      <c r="S19" s="1"/>
      <c r="T19" s="40"/>
      <c r="U19" s="1"/>
      <c r="V19" s="1"/>
      <c r="W19" s="1"/>
      <c r="X19" s="1"/>
      <c r="Y19" s="1"/>
      <c r="Z19" s="1"/>
      <c r="AA19" s="40">
        <f>C19+G19+E19+I19+K19+M19+O19+Q19+S19+U19+W19+Y19</f>
        <v>517.5</v>
      </c>
      <c r="AB19" s="40">
        <v>48</v>
      </c>
      <c r="AC19" s="40">
        <v>738</v>
      </c>
      <c r="AD19" s="41">
        <f>AB19-AC19</f>
        <v>-690</v>
      </c>
    </row>
    <row r="20" spans="1:30" x14ac:dyDescent="0.25">
      <c r="A20" s="1" t="s">
        <v>23</v>
      </c>
      <c r="B20" s="1">
        <v>2452</v>
      </c>
      <c r="C20" s="1">
        <v>510.63</v>
      </c>
      <c r="D20" s="1">
        <v>102.13</v>
      </c>
      <c r="E20" s="1"/>
      <c r="F20" s="1"/>
      <c r="G20" s="1"/>
      <c r="H20" s="1"/>
      <c r="I20" s="1">
        <v>510.63</v>
      </c>
      <c r="J20" s="1">
        <v>102.13</v>
      </c>
      <c r="K20" s="1"/>
      <c r="L20" s="1"/>
      <c r="M20" s="1"/>
      <c r="N20" s="1"/>
      <c r="O20" s="1">
        <v>510.63</v>
      </c>
      <c r="P20" s="1">
        <v>102.13</v>
      </c>
      <c r="Q20" s="1"/>
      <c r="R20" s="1"/>
      <c r="S20" s="1"/>
      <c r="T20" s="1"/>
      <c r="U20" s="1"/>
      <c r="V20" s="1"/>
      <c r="W20" s="1">
        <v>510.63</v>
      </c>
      <c r="X20" s="1">
        <v>102.13</v>
      </c>
      <c r="Y20" s="1"/>
      <c r="Z20" s="1"/>
      <c r="AA20" s="40">
        <f>C20+E20+G20+I20+K20+M20+O20+Q20+S20+U20+W20+Y20</f>
        <v>2042.52</v>
      </c>
      <c r="AB20" s="40">
        <v>2454.98</v>
      </c>
      <c r="AC20" s="40">
        <v>0</v>
      </c>
      <c r="AD20" s="1">
        <f t="shared" ref="AD20:AD72" si="2">AB20-AC20</f>
        <v>2454.98</v>
      </c>
    </row>
    <row r="21" spans="1:30" x14ac:dyDescent="0.25">
      <c r="A21" s="1" t="s">
        <v>24</v>
      </c>
      <c r="B21" s="1">
        <v>1600</v>
      </c>
      <c r="C21" s="1"/>
      <c r="D21" s="1"/>
      <c r="E21" s="1">
        <v>83.98</v>
      </c>
      <c r="F21" s="1"/>
      <c r="G21" s="1"/>
      <c r="H21" s="1"/>
      <c r="I21" s="1">
        <v>93.79</v>
      </c>
      <c r="J21" s="1"/>
      <c r="K21" s="1"/>
      <c r="L21" s="1"/>
      <c r="M21" s="1">
        <v>330.4</v>
      </c>
      <c r="N21" s="1"/>
      <c r="O21" s="1"/>
      <c r="P21" s="1"/>
      <c r="Q21" s="1">
        <v>287.63</v>
      </c>
      <c r="R21" s="1">
        <v>2.85</v>
      </c>
      <c r="S21" s="1"/>
      <c r="T21" s="1"/>
      <c r="U21" s="1">
        <v>192.61</v>
      </c>
      <c r="V21" s="1"/>
      <c r="W21" s="1">
        <v>68.25</v>
      </c>
      <c r="X21" s="1"/>
      <c r="Y21" s="1">
        <v>34.72</v>
      </c>
      <c r="Z21" s="1"/>
      <c r="AA21" s="40">
        <f>C21+E21+G21+I21+K21+M21+O21+Q21+S21+U21+W21+Y21</f>
        <v>1091.3799999999999</v>
      </c>
      <c r="AB21" s="40">
        <v>475.51</v>
      </c>
      <c r="AC21" s="40">
        <v>768.35</v>
      </c>
      <c r="AD21" s="1">
        <f t="shared" si="2"/>
        <v>-292.84000000000003</v>
      </c>
    </row>
    <row r="22" spans="1:30" x14ac:dyDescent="0.25">
      <c r="A22" s="1" t="s">
        <v>25</v>
      </c>
      <c r="B22" s="1">
        <v>700</v>
      </c>
      <c r="C22" s="1"/>
      <c r="D22" s="1"/>
      <c r="E22" s="1">
        <v>626.27</v>
      </c>
      <c r="F22" s="1"/>
      <c r="G22" s="1"/>
      <c r="H22" s="1"/>
      <c r="I22" s="1"/>
      <c r="J22" s="1"/>
      <c r="K22" s="1"/>
      <c r="L22" s="1"/>
      <c r="M22" s="1"/>
      <c r="N22" s="1"/>
      <c r="O22" s="42"/>
      <c r="P22" s="42"/>
      <c r="Q22" s="1"/>
      <c r="R22" s="1"/>
      <c r="S22" s="1"/>
      <c r="T22" s="1"/>
      <c r="U22" s="1"/>
      <c r="V22" s="1"/>
      <c r="W22" s="1"/>
      <c r="X22" s="1"/>
      <c r="Y22" s="1"/>
      <c r="Z22" s="1"/>
      <c r="AA22" s="40">
        <f>C22+E22+G22+I22+K22+M22+O22+Q22+S22+U22+W22+Y22</f>
        <v>626.27</v>
      </c>
      <c r="AB22" s="40">
        <v>846.3</v>
      </c>
      <c r="AC22" s="40">
        <v>848.2</v>
      </c>
      <c r="AD22" s="1">
        <f t="shared" si="2"/>
        <v>-1.9000000000000909</v>
      </c>
    </row>
    <row r="23" spans="1:30" x14ac:dyDescent="0.25">
      <c r="A23" s="1" t="s">
        <v>26</v>
      </c>
      <c r="B23" s="1">
        <v>400</v>
      </c>
      <c r="C23" s="1"/>
      <c r="D23" s="1"/>
      <c r="E23" s="1"/>
      <c r="F23" s="1"/>
      <c r="G23" s="1"/>
      <c r="H23" s="1"/>
      <c r="I23" s="1"/>
      <c r="J23" s="1"/>
      <c r="K23" s="1">
        <v>146</v>
      </c>
      <c r="L23" s="1">
        <v>24</v>
      </c>
      <c r="M23" s="1"/>
      <c r="N23" s="1"/>
      <c r="O23" s="42"/>
      <c r="P23" s="42"/>
      <c r="Q23" s="1">
        <v>44.2</v>
      </c>
      <c r="R23" s="1"/>
      <c r="S23" s="42">
        <v>74.2</v>
      </c>
      <c r="T23" s="1">
        <v>6</v>
      </c>
      <c r="U23" s="1"/>
      <c r="V23" s="1"/>
      <c r="W23" s="1"/>
      <c r="X23" s="1"/>
      <c r="Y23" s="1"/>
      <c r="Z23" s="1"/>
      <c r="AA23" s="40">
        <f>C23+E23+G23+I23+K23+M23+O23+Q23+S23+U23+W23+Y23</f>
        <v>264.39999999999998</v>
      </c>
      <c r="AB23" s="40">
        <v>519.29</v>
      </c>
      <c r="AC23" s="40">
        <v>109.6</v>
      </c>
      <c r="AD23" s="1">
        <f t="shared" si="2"/>
        <v>409.68999999999994</v>
      </c>
    </row>
    <row r="24" spans="1:30" x14ac:dyDescent="0.25">
      <c r="A24" s="1" t="s">
        <v>27</v>
      </c>
      <c r="B24" s="1">
        <v>1500</v>
      </c>
      <c r="C24" s="1"/>
      <c r="D24" s="1"/>
      <c r="E24" s="1"/>
      <c r="F24" s="1"/>
      <c r="G24" s="1"/>
      <c r="H24" s="1"/>
      <c r="I24" s="42"/>
      <c r="J24" s="1"/>
      <c r="K24" s="1"/>
      <c r="L24" s="1"/>
      <c r="M24" s="1"/>
      <c r="N24" s="1"/>
      <c r="O24" s="42"/>
      <c r="P24" s="42"/>
      <c r="Q24" s="1">
        <v>33</v>
      </c>
      <c r="R24" s="1"/>
      <c r="S24" s="1">
        <v>142.12</v>
      </c>
      <c r="T24" s="1"/>
      <c r="U24" s="1">
        <v>731</v>
      </c>
      <c r="V24" s="1"/>
      <c r="W24" s="1"/>
      <c r="X24" s="1"/>
      <c r="Y24" s="1">
        <v>100</v>
      </c>
      <c r="Z24" s="1"/>
      <c r="AA24" s="40">
        <f>C24+E24+G24+I24+K24+M24+O24+Q24+S24+U24+W24+Y24</f>
        <v>1006.12</v>
      </c>
      <c r="AB24" s="40">
        <v>86</v>
      </c>
      <c r="AC24" s="40">
        <v>93.39</v>
      </c>
      <c r="AD24" s="41">
        <f t="shared" si="2"/>
        <v>-7.3900000000000006</v>
      </c>
    </row>
    <row r="25" spans="1:30" x14ac:dyDescent="0.25">
      <c r="A25" s="35" t="s">
        <v>28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</row>
    <row r="26" spans="1:30" x14ac:dyDescent="0.25">
      <c r="A26" s="1" t="s">
        <v>29</v>
      </c>
      <c r="B26" s="1">
        <v>500</v>
      </c>
      <c r="C26" s="1"/>
      <c r="D26" s="1"/>
      <c r="E26" s="1"/>
      <c r="F26" s="1"/>
      <c r="G26" s="1"/>
      <c r="H26" s="1"/>
      <c r="I26" s="1">
        <v>94.45</v>
      </c>
      <c r="J26" s="1">
        <v>18.89</v>
      </c>
      <c r="K26" s="1"/>
      <c r="L26" s="1"/>
      <c r="M26" s="1"/>
      <c r="N26" s="1"/>
      <c r="O26" s="42">
        <v>101.04</v>
      </c>
      <c r="P26" s="42">
        <v>20.21</v>
      </c>
      <c r="Q26" s="1"/>
      <c r="R26" s="1"/>
      <c r="S26" s="1"/>
      <c r="T26" s="1"/>
      <c r="U26" s="1">
        <v>103.76</v>
      </c>
      <c r="V26" s="1">
        <v>20.75</v>
      </c>
      <c r="W26" s="1"/>
      <c r="X26" s="1"/>
      <c r="Y26" s="1"/>
      <c r="Z26" s="1"/>
      <c r="AA26" s="40">
        <f>C26+E26+G26+I26+K26+M26+O26+Q26+S26+U26+W26+Y26</f>
        <v>299.25</v>
      </c>
      <c r="AB26" s="40">
        <v>466.7</v>
      </c>
      <c r="AC26" s="40">
        <v>548.08000000000004</v>
      </c>
      <c r="AD26" s="1">
        <f t="shared" si="2"/>
        <v>-81.380000000000052</v>
      </c>
    </row>
    <row r="27" spans="1:30" x14ac:dyDescent="0.25">
      <c r="A27" s="1" t="s">
        <v>30</v>
      </c>
      <c r="B27" s="1">
        <v>850</v>
      </c>
      <c r="C27" s="1"/>
      <c r="D27" s="1"/>
      <c r="E27" s="1"/>
      <c r="F27" s="1"/>
      <c r="G27" s="1">
        <v>142.71</v>
      </c>
      <c r="H27" s="1"/>
      <c r="I27" s="1"/>
      <c r="J27" s="1"/>
      <c r="K27" s="1">
        <v>121</v>
      </c>
      <c r="L27" s="1"/>
      <c r="M27" s="1">
        <v>121</v>
      </c>
      <c r="N27" s="1"/>
      <c r="O27" s="42"/>
      <c r="P27" s="42"/>
      <c r="Q27" s="1"/>
      <c r="R27" s="1"/>
      <c r="S27" s="1"/>
      <c r="T27" s="1"/>
      <c r="U27" s="1"/>
      <c r="V27" s="1"/>
      <c r="W27" s="1">
        <v>95</v>
      </c>
      <c r="X27" s="1"/>
      <c r="Y27" s="1"/>
      <c r="Z27" s="1"/>
      <c r="AA27" s="40">
        <f>C27+E27+G27+I27+K27+M27+O27+Q27+S27+U27+W27+Y27</f>
        <v>479.71000000000004</v>
      </c>
      <c r="AB27" s="40">
        <v>760.1</v>
      </c>
      <c r="AC27" s="40">
        <v>461.56</v>
      </c>
      <c r="AD27" s="41">
        <f t="shared" si="2"/>
        <v>298.54000000000002</v>
      </c>
    </row>
    <row r="28" spans="1:30" x14ac:dyDescent="0.25">
      <c r="A28" s="1" t="s">
        <v>31</v>
      </c>
      <c r="B28" s="1">
        <v>220</v>
      </c>
      <c r="C28" s="44">
        <v>13.61</v>
      </c>
      <c r="D28" s="44">
        <v>2.72</v>
      </c>
      <c r="E28" s="44">
        <v>13.61</v>
      </c>
      <c r="F28" s="44">
        <v>2.72</v>
      </c>
      <c r="G28" s="45">
        <v>13.61</v>
      </c>
      <c r="H28" s="45">
        <v>2.72</v>
      </c>
      <c r="I28" s="44">
        <v>13.61</v>
      </c>
      <c r="J28" s="44">
        <v>2.72</v>
      </c>
      <c r="K28" s="44">
        <v>13.61</v>
      </c>
      <c r="L28" s="44">
        <v>2.72</v>
      </c>
      <c r="M28" s="45">
        <v>13.61</v>
      </c>
      <c r="N28" s="45">
        <v>2.72</v>
      </c>
      <c r="O28" s="44">
        <v>13.61</v>
      </c>
      <c r="P28" s="44">
        <v>2.72</v>
      </c>
      <c r="Q28" s="44">
        <v>13.61</v>
      </c>
      <c r="R28" s="44">
        <v>2.72</v>
      </c>
      <c r="S28" s="45">
        <v>13.61</v>
      </c>
      <c r="T28" s="45">
        <v>2.72</v>
      </c>
      <c r="U28" s="44">
        <v>13.61</v>
      </c>
      <c r="V28" s="44">
        <v>2.72</v>
      </c>
      <c r="W28" s="44">
        <v>13.61</v>
      </c>
      <c r="X28" s="44">
        <v>2.72</v>
      </c>
      <c r="Y28" s="45">
        <v>13.61</v>
      </c>
      <c r="Z28" s="45">
        <v>2.72</v>
      </c>
      <c r="AA28" s="40">
        <f>C28+E28+G28+I28+K28+M28+O28+Q28+S28+U28+W28+Y28</f>
        <v>163.32</v>
      </c>
      <c r="AB28" s="40">
        <v>205.2</v>
      </c>
      <c r="AC28" s="40">
        <v>95.98</v>
      </c>
      <c r="AD28" s="1">
        <f t="shared" si="2"/>
        <v>109.21999999999998</v>
      </c>
    </row>
    <row r="29" spans="1:30" x14ac:dyDescent="0.25">
      <c r="A29" s="1" t="s">
        <v>32</v>
      </c>
      <c r="B29" s="1">
        <v>160</v>
      </c>
      <c r="C29" s="1"/>
      <c r="D29" s="1"/>
      <c r="E29" s="1">
        <v>89.99</v>
      </c>
      <c r="F29" s="1"/>
      <c r="G29" s="1"/>
      <c r="H29" s="1"/>
      <c r="I29" s="1">
        <v>30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40">
        <f>C29+E29+G29+I29+K29+M29+O29+Q29+S29+U29+W29+Y29</f>
        <v>119.99</v>
      </c>
      <c r="AB29" s="40">
        <v>89.99</v>
      </c>
      <c r="AC29" s="40">
        <v>212.38</v>
      </c>
      <c r="AD29" s="1">
        <f t="shared" si="2"/>
        <v>-122.39</v>
      </c>
    </row>
    <row r="30" spans="1:30" x14ac:dyDescent="0.25">
      <c r="A30" s="1" t="s">
        <v>33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40"/>
      <c r="AB30" s="40">
        <v>845.98</v>
      </c>
      <c r="AC30" s="40">
        <v>100</v>
      </c>
      <c r="AD30" s="41">
        <f t="shared" si="2"/>
        <v>745.98</v>
      </c>
    </row>
    <row r="31" spans="1:30" ht="27.6" x14ac:dyDescent="0.25">
      <c r="A31" s="46" t="s">
        <v>34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40"/>
      <c r="AB31" s="40">
        <v>325.8</v>
      </c>
      <c r="AC31" s="40">
        <v>0</v>
      </c>
      <c r="AD31" s="41">
        <f t="shared" si="2"/>
        <v>325.8</v>
      </c>
    </row>
    <row r="32" spans="1:30" x14ac:dyDescent="0.25">
      <c r="A32" s="35" t="s">
        <v>35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</row>
    <row r="33" spans="1:30" x14ac:dyDescent="0.25">
      <c r="A33" s="1" t="s">
        <v>36</v>
      </c>
      <c r="B33" s="1">
        <v>1000</v>
      </c>
      <c r="C33" s="1"/>
      <c r="D33" s="1"/>
      <c r="E33" s="1"/>
      <c r="F33" s="1"/>
      <c r="G33" s="1"/>
      <c r="H33" s="1"/>
      <c r="I33" s="1"/>
      <c r="J33" s="1"/>
      <c r="K33" s="1">
        <v>50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>
        <v>180</v>
      </c>
      <c r="Z33" s="1"/>
      <c r="AA33" s="40">
        <f>C33+E33+G33+I33+K33+M33+O33+Q33+S33+U33+W33+Y33</f>
        <v>230</v>
      </c>
      <c r="AB33" s="40">
        <v>1000</v>
      </c>
      <c r="AC33" s="40">
        <v>1922</v>
      </c>
      <c r="AD33" s="41">
        <f t="shared" si="2"/>
        <v>-922</v>
      </c>
    </row>
    <row r="34" spans="1:30" x14ac:dyDescent="0.25">
      <c r="A34" s="35" t="s">
        <v>37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</row>
    <row r="35" spans="1:30" x14ac:dyDescent="0.25">
      <c r="A35" s="1" t="s">
        <v>38</v>
      </c>
      <c r="B35" s="1">
        <v>1250</v>
      </c>
      <c r="C35" s="1">
        <v>989.74</v>
      </c>
      <c r="D35" s="1">
        <v>197.95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40">
        <f>C35+E35+G35+I35+K35+M35+O35+Q35+S35+U35+W35+Y35</f>
        <v>989.74</v>
      </c>
      <c r="AB35" s="40">
        <v>1401.34</v>
      </c>
      <c r="AC35" s="40">
        <v>1363.42</v>
      </c>
      <c r="AD35" s="1">
        <f t="shared" si="2"/>
        <v>37.919999999999845</v>
      </c>
    </row>
    <row r="36" spans="1:30" x14ac:dyDescent="0.25">
      <c r="A36" s="1" t="s">
        <v>39</v>
      </c>
      <c r="B36" s="1">
        <v>243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>
        <v>288</v>
      </c>
      <c r="T36" s="1"/>
      <c r="U36" s="1"/>
      <c r="V36" s="1"/>
      <c r="W36" s="1"/>
      <c r="X36" s="1"/>
      <c r="Y36" s="1"/>
      <c r="Z36" s="1"/>
      <c r="AA36" s="40">
        <f>C36+E36+G36+I36+K36+M36+O36+Q36+S36+U36+W36+Y36</f>
        <v>288</v>
      </c>
      <c r="AB36" s="40">
        <v>357</v>
      </c>
      <c r="AC36" s="40">
        <v>270</v>
      </c>
      <c r="AD36" s="1">
        <f t="shared" si="2"/>
        <v>87</v>
      </c>
    </row>
    <row r="37" spans="1:30" x14ac:dyDescent="0.25">
      <c r="A37" s="1" t="s">
        <v>40</v>
      </c>
      <c r="B37" s="1">
        <v>50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>
        <v>36</v>
      </c>
      <c r="R37" s="1"/>
      <c r="S37" s="1"/>
      <c r="T37" s="1"/>
      <c r="U37" s="1"/>
      <c r="V37" s="1"/>
      <c r="W37" s="1"/>
      <c r="X37" s="1"/>
      <c r="Y37" s="1"/>
      <c r="Z37" s="1"/>
      <c r="AA37" s="40">
        <f>C37+E37+G37+I37+K37+M37+O37+Q37+S37+U37+W37+Y37</f>
        <v>36</v>
      </c>
      <c r="AB37" s="40">
        <v>36</v>
      </c>
      <c r="AC37" s="40">
        <v>36</v>
      </c>
      <c r="AD37" s="1">
        <f t="shared" si="2"/>
        <v>0</v>
      </c>
    </row>
    <row r="38" spans="1:30" x14ac:dyDescent="0.25">
      <c r="A38" s="1" t="s">
        <v>41</v>
      </c>
      <c r="B38" s="1">
        <v>90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>
        <v>50</v>
      </c>
      <c r="X38" s="1"/>
      <c r="Y38" s="1"/>
      <c r="Z38" s="1"/>
      <c r="AA38" s="40">
        <f>C38+E38+G38+I38+K38+M38+O38+Q38+S38+U38+W38+Y38</f>
        <v>50</v>
      </c>
      <c r="AB38" s="40">
        <v>80</v>
      </c>
      <c r="AC38" s="40">
        <v>90</v>
      </c>
      <c r="AD38" s="1">
        <f t="shared" si="2"/>
        <v>-10</v>
      </c>
    </row>
    <row r="39" spans="1:30" x14ac:dyDescent="0.25">
      <c r="A39" s="1" t="s">
        <v>42</v>
      </c>
      <c r="B39" s="1"/>
      <c r="C39" s="4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48"/>
      <c r="AB39" s="48">
        <v>35</v>
      </c>
      <c r="AC39" s="48">
        <v>35</v>
      </c>
      <c r="AD39" s="49">
        <f t="shared" si="2"/>
        <v>0</v>
      </c>
    </row>
    <row r="40" spans="1:30" x14ac:dyDescent="0.25">
      <c r="A40" s="1" t="s">
        <v>43</v>
      </c>
      <c r="B40" s="1"/>
      <c r="C40" s="4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48"/>
      <c r="AB40" s="48">
        <v>180</v>
      </c>
      <c r="AC40" s="48">
        <v>180</v>
      </c>
      <c r="AD40" s="49">
        <f t="shared" si="2"/>
        <v>0</v>
      </c>
    </row>
    <row r="41" spans="1:30" x14ac:dyDescent="0.25">
      <c r="A41" s="1" t="s">
        <v>76</v>
      </c>
      <c r="B41" s="1"/>
      <c r="C41" s="4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48"/>
      <c r="AB41" s="48">
        <v>0</v>
      </c>
      <c r="AC41" s="48">
        <v>143.88</v>
      </c>
      <c r="AD41" s="49">
        <f t="shared" si="2"/>
        <v>-143.88</v>
      </c>
    </row>
    <row r="42" spans="1:30" x14ac:dyDescent="0.25">
      <c r="A42" s="35" t="s">
        <v>44</v>
      </c>
      <c r="B42" s="35"/>
      <c r="C42" s="36" t="s">
        <v>20</v>
      </c>
      <c r="D42" s="37" t="s">
        <v>21</v>
      </c>
      <c r="E42" s="37" t="s">
        <v>20</v>
      </c>
      <c r="F42" s="37" t="s">
        <v>21</v>
      </c>
      <c r="G42" s="37" t="s">
        <v>20</v>
      </c>
      <c r="H42" s="37" t="s">
        <v>21</v>
      </c>
      <c r="I42" s="37" t="s">
        <v>20</v>
      </c>
      <c r="J42" s="37" t="s">
        <v>21</v>
      </c>
      <c r="K42" s="37" t="s">
        <v>20</v>
      </c>
      <c r="L42" s="37" t="s">
        <v>21</v>
      </c>
      <c r="M42" s="37" t="s">
        <v>20</v>
      </c>
      <c r="N42" s="37" t="s">
        <v>21</v>
      </c>
      <c r="O42" s="37" t="s">
        <v>20</v>
      </c>
      <c r="P42" s="37" t="s">
        <v>21</v>
      </c>
      <c r="Q42" s="37" t="s">
        <v>20</v>
      </c>
      <c r="R42" s="37" t="s">
        <v>21</v>
      </c>
      <c r="S42" s="37" t="s">
        <v>20</v>
      </c>
      <c r="T42" s="37" t="s">
        <v>21</v>
      </c>
      <c r="U42" s="35" t="s">
        <v>20</v>
      </c>
      <c r="V42" s="35" t="s">
        <v>21</v>
      </c>
      <c r="W42" s="35" t="s">
        <v>20</v>
      </c>
      <c r="X42" s="35" t="s">
        <v>21</v>
      </c>
      <c r="Y42" s="35" t="s">
        <v>20</v>
      </c>
      <c r="Z42" s="35" t="s">
        <v>21</v>
      </c>
      <c r="AA42" s="39"/>
      <c r="AB42" s="39"/>
      <c r="AC42" s="39"/>
      <c r="AD42" s="39"/>
    </row>
    <row r="43" spans="1:30" x14ac:dyDescent="0.25">
      <c r="A43" s="1" t="s">
        <v>45</v>
      </c>
      <c r="B43" s="1">
        <v>750</v>
      </c>
      <c r="C43" s="1"/>
      <c r="D43" s="1"/>
      <c r="E43" s="1"/>
      <c r="F43" s="1"/>
      <c r="G43" s="1">
        <v>17.5</v>
      </c>
      <c r="H43" s="1"/>
      <c r="I43" s="1">
        <v>693</v>
      </c>
      <c r="J43" s="1"/>
      <c r="K43" s="1"/>
      <c r="L43" s="1"/>
      <c r="M43" s="50"/>
      <c r="N43" s="1"/>
      <c r="O43" s="1">
        <v>668</v>
      </c>
      <c r="P43" s="1"/>
      <c r="Q43" s="1"/>
      <c r="R43" s="1"/>
      <c r="S43" s="1">
        <v>669</v>
      </c>
      <c r="T43" s="1"/>
      <c r="U43" s="1"/>
      <c r="V43" s="1"/>
      <c r="W43" s="1"/>
      <c r="X43" s="1"/>
      <c r="Y43" s="1">
        <v>693.11</v>
      </c>
      <c r="Z43" s="1"/>
      <c r="AA43" s="40">
        <f t="shared" ref="AA43:AA46" si="3">C43+E43+G43+I43+K43+M43+O43+Q43+S43+U43+W43+Y43</f>
        <v>2740.61</v>
      </c>
      <c r="AB43" s="1">
        <v>3537.65</v>
      </c>
      <c r="AC43" s="1">
        <v>3187.47</v>
      </c>
      <c r="AD43" s="41">
        <f t="shared" si="2"/>
        <v>350.18000000000029</v>
      </c>
    </row>
    <row r="44" spans="1:30" ht="14.4" x14ac:dyDescent="0.3">
      <c r="A44" s="1" t="s">
        <v>46</v>
      </c>
      <c r="B44" s="1">
        <v>0</v>
      </c>
      <c r="C44" s="1"/>
      <c r="D44" s="51"/>
      <c r="E44" s="1"/>
      <c r="F44" s="51"/>
      <c r="G44" s="51"/>
      <c r="H44" s="51"/>
      <c r="I44" s="51"/>
      <c r="J44" s="51"/>
      <c r="K44" s="1"/>
      <c r="L44" s="1"/>
      <c r="M44" s="1"/>
      <c r="N44" s="1"/>
      <c r="O44" s="1"/>
      <c r="P44" s="1"/>
      <c r="Q44" s="1"/>
      <c r="R44" s="1"/>
      <c r="S44" s="1">
        <v>226.35</v>
      </c>
      <c r="T44" s="51"/>
      <c r="U44" s="1">
        <v>148.59</v>
      </c>
      <c r="V44" s="51"/>
      <c r="W44" s="1"/>
      <c r="X44" s="51"/>
      <c r="Y44" s="1"/>
      <c r="Z44" s="51"/>
      <c r="AA44" s="40">
        <f t="shared" si="3"/>
        <v>374.94</v>
      </c>
      <c r="AB44" s="1">
        <v>0</v>
      </c>
      <c r="AC44" s="1">
        <v>285.08999999999997</v>
      </c>
      <c r="AD44" s="41">
        <f t="shared" si="2"/>
        <v>-285.08999999999997</v>
      </c>
    </row>
    <row r="45" spans="1:30" x14ac:dyDescent="0.25">
      <c r="A45" s="1" t="s">
        <v>47</v>
      </c>
      <c r="B45" s="1">
        <v>0</v>
      </c>
      <c r="C45" s="1">
        <v>26.45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40">
        <f t="shared" si="3"/>
        <v>26.45</v>
      </c>
      <c r="AB45" s="1">
        <v>0</v>
      </c>
      <c r="AC45" s="1">
        <v>179.27</v>
      </c>
      <c r="AD45" s="1">
        <f t="shared" si="2"/>
        <v>-179.27</v>
      </c>
    </row>
    <row r="46" spans="1:30" x14ac:dyDescent="0.25">
      <c r="A46" s="1" t="s">
        <v>48</v>
      </c>
      <c r="B46" s="1">
        <v>0</v>
      </c>
      <c r="C46" s="1"/>
      <c r="D46" s="1"/>
      <c r="E46" s="1"/>
      <c r="F46" s="1"/>
      <c r="G46" s="1">
        <v>38.78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>
        <v>325</v>
      </c>
      <c r="Z46" s="1"/>
      <c r="AA46" s="40">
        <f t="shared" si="3"/>
        <v>363.78</v>
      </c>
      <c r="AB46" s="1">
        <v>124.7</v>
      </c>
      <c r="AC46" s="1">
        <v>125.14</v>
      </c>
      <c r="AD46" s="1">
        <f t="shared" si="2"/>
        <v>-0.43999999999999773</v>
      </c>
    </row>
    <row r="47" spans="1:30" x14ac:dyDescent="0.25">
      <c r="A47" s="1" t="s">
        <v>49</v>
      </c>
      <c r="B47" s="1">
        <v>0</v>
      </c>
      <c r="C47" s="1"/>
      <c r="D47" s="1"/>
      <c r="E47" s="1"/>
      <c r="F47" s="1"/>
      <c r="G47" s="1">
        <v>185</v>
      </c>
      <c r="H47" s="1">
        <v>37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>
        <v>9</v>
      </c>
      <c r="T47" s="1"/>
      <c r="U47" s="1"/>
      <c r="V47" s="1"/>
      <c r="W47" s="1"/>
      <c r="X47" s="1"/>
      <c r="Y47" s="1"/>
      <c r="Z47" s="1"/>
      <c r="AA47" s="40">
        <f>C47+E47+G47+I47+K47+M47+O47+Q47+S47+U47+W47+Y47</f>
        <v>194</v>
      </c>
      <c r="AB47" s="1">
        <v>340.52</v>
      </c>
      <c r="AC47" s="1">
        <v>583.20000000000005</v>
      </c>
      <c r="AD47" s="1">
        <f>AB47-AC47</f>
        <v>-242.68000000000006</v>
      </c>
    </row>
    <row r="48" spans="1:30" x14ac:dyDescent="0.25">
      <c r="A48" s="1" t="s">
        <v>50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40"/>
      <c r="AB48" s="1">
        <v>18</v>
      </c>
      <c r="AC48" s="1">
        <v>0</v>
      </c>
      <c r="AD48" s="1">
        <f>AB48-AC48</f>
        <v>18</v>
      </c>
    </row>
    <row r="49" spans="1:30" x14ac:dyDescent="0.25">
      <c r="A49" s="1" t="s">
        <v>51</v>
      </c>
      <c r="B49" s="1">
        <v>600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52"/>
      <c r="N49" s="1"/>
      <c r="O49" s="1"/>
      <c r="P49" s="1"/>
      <c r="Q49" s="1">
        <v>187.68</v>
      </c>
      <c r="R49" s="1">
        <v>37.54</v>
      </c>
      <c r="S49" s="1"/>
      <c r="T49" s="1"/>
      <c r="U49" s="1"/>
      <c r="V49" s="1"/>
      <c r="W49" s="1"/>
      <c r="X49" s="1"/>
      <c r="Y49" s="1"/>
      <c r="Z49" s="1"/>
      <c r="AA49" s="40">
        <f>K49+M49+O49+Q49+S49+U49+W49+Y49</f>
        <v>187.68</v>
      </c>
      <c r="AB49" s="1">
        <v>124.8</v>
      </c>
      <c r="AC49" s="1">
        <v>0</v>
      </c>
      <c r="AD49" s="1">
        <f t="shared" si="2"/>
        <v>124.8</v>
      </c>
    </row>
    <row r="50" spans="1:30" x14ac:dyDescent="0.25">
      <c r="A50" s="1" t="s">
        <v>52</v>
      </c>
      <c r="B50" s="1">
        <v>4000</v>
      </c>
      <c r="C50" s="1">
        <v>290</v>
      </c>
      <c r="D50" s="1"/>
      <c r="E50" s="1">
        <v>290</v>
      </c>
      <c r="F50" s="1"/>
      <c r="G50" s="1">
        <v>290</v>
      </c>
      <c r="H50" s="1"/>
      <c r="I50" s="1">
        <v>290</v>
      </c>
      <c r="J50" s="1"/>
      <c r="K50" s="1">
        <v>290</v>
      </c>
      <c r="L50" s="1"/>
      <c r="M50" s="1">
        <v>290</v>
      </c>
      <c r="N50" s="1"/>
      <c r="O50" s="1">
        <v>290</v>
      </c>
      <c r="P50" s="1"/>
      <c r="Q50" s="1">
        <v>580</v>
      </c>
      <c r="R50" s="1"/>
      <c r="S50" s="1"/>
      <c r="T50" s="1"/>
      <c r="U50" s="1">
        <v>580</v>
      </c>
      <c r="V50" s="1"/>
      <c r="W50" s="1">
        <v>290</v>
      </c>
      <c r="X50" s="1"/>
      <c r="Y50" s="1"/>
      <c r="Z50" s="1"/>
      <c r="AA50" s="40">
        <f>C50+E50+G50+I50+K50+M50+O50+Q50+S50+U50+W50+Y50</f>
        <v>3480</v>
      </c>
      <c r="AB50" s="1">
        <v>3600</v>
      </c>
      <c r="AC50" s="1">
        <v>3825</v>
      </c>
      <c r="AD50" s="1">
        <f t="shared" si="2"/>
        <v>-225</v>
      </c>
    </row>
    <row r="51" spans="1:30" x14ac:dyDescent="0.25">
      <c r="A51" s="1" t="s">
        <v>53</v>
      </c>
      <c r="B51" s="1"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>
        <v>63.95</v>
      </c>
      <c r="P51" s="1">
        <v>12.79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40">
        <f>C51+E51+G51+I51+K51+M51+O51+Q51+S51+U51+W51+Y51</f>
        <v>63.95</v>
      </c>
      <c r="AB51" s="1">
        <v>59.94</v>
      </c>
      <c r="AC51" s="1">
        <v>0</v>
      </c>
      <c r="AD51" s="1">
        <f t="shared" si="2"/>
        <v>59.94</v>
      </c>
    </row>
    <row r="52" spans="1:30" x14ac:dyDescent="0.25">
      <c r="A52" s="3" t="s">
        <v>65</v>
      </c>
      <c r="B52" s="1">
        <v>500</v>
      </c>
      <c r="C52" s="1"/>
      <c r="D52" s="1"/>
      <c r="E52" s="1"/>
      <c r="F52" s="1"/>
      <c r="G52" s="1"/>
      <c r="H52" s="1"/>
      <c r="I52" s="1"/>
      <c r="J52" s="1"/>
      <c r="K52" s="1">
        <v>546</v>
      </c>
      <c r="L52" s="1"/>
      <c r="M52" s="1"/>
      <c r="N52" s="1"/>
      <c r="O52" s="1">
        <v>125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40">
        <f>C52+E52+G52+I52+K52+M52+O52+Q52+S52+U52+W52+Y52</f>
        <v>671</v>
      </c>
      <c r="AB52" s="1">
        <v>0</v>
      </c>
      <c r="AC52" s="1">
        <v>95.58</v>
      </c>
      <c r="AD52" s="1">
        <f t="shared" si="2"/>
        <v>-95.58</v>
      </c>
    </row>
    <row r="53" spans="1:30" x14ac:dyDescent="0.25">
      <c r="A53" s="1" t="s">
        <v>55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>
        <v>1180.76</v>
      </c>
      <c r="AC53" s="1">
        <v>560</v>
      </c>
      <c r="AD53" s="1">
        <f>AB53-AC53</f>
        <v>620.76</v>
      </c>
    </row>
    <row r="54" spans="1:30" x14ac:dyDescent="0.25">
      <c r="A54" s="1" t="s">
        <v>66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>
        <v>0</v>
      </c>
      <c r="AC54" s="1">
        <v>474.49</v>
      </c>
      <c r="AD54" s="41">
        <f t="shared" si="2"/>
        <v>-474.49</v>
      </c>
    </row>
    <row r="55" spans="1:30" x14ac:dyDescent="0.25">
      <c r="A55" s="1" t="s">
        <v>67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>
        <v>0</v>
      </c>
      <c r="AC55" s="1">
        <v>675</v>
      </c>
      <c r="AD55" s="41">
        <f t="shared" si="2"/>
        <v>-675</v>
      </c>
    </row>
    <row r="56" spans="1:30" x14ac:dyDescent="0.25">
      <c r="A56" s="1" t="s">
        <v>54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>
        <v>1032</v>
      </c>
      <c r="AC56" s="1">
        <v>1362</v>
      </c>
      <c r="AD56" s="41">
        <f>AB56-AC56</f>
        <v>-330</v>
      </c>
    </row>
    <row r="57" spans="1:30" x14ac:dyDescent="0.25">
      <c r="A57" s="1" t="s">
        <v>68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>
        <v>0</v>
      </c>
      <c r="AC57" s="1">
        <v>64.510000000000005</v>
      </c>
      <c r="AD57" s="41">
        <f t="shared" si="2"/>
        <v>-64.510000000000005</v>
      </c>
    </row>
    <row r="58" spans="1:30" x14ac:dyDescent="0.25">
      <c r="A58" s="1" t="s">
        <v>69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>
        <v>0</v>
      </c>
      <c r="AC58" s="1">
        <v>3588</v>
      </c>
      <c r="AD58" s="41">
        <f t="shared" si="2"/>
        <v>-3588</v>
      </c>
    </row>
    <row r="59" spans="1:30" x14ac:dyDescent="0.25">
      <c r="A59" s="1" t="s">
        <v>70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>
        <v>0</v>
      </c>
      <c r="AC59" s="1">
        <v>399.49</v>
      </c>
      <c r="AD59" s="1">
        <f t="shared" si="2"/>
        <v>-399.49</v>
      </c>
    </row>
    <row r="60" spans="1:30" x14ac:dyDescent="0.25">
      <c r="A60" s="3" t="s">
        <v>71</v>
      </c>
      <c r="AB60" s="3">
        <v>0</v>
      </c>
      <c r="AC60" s="3">
        <v>270</v>
      </c>
      <c r="AD60" s="3">
        <f t="shared" si="2"/>
        <v>-270</v>
      </c>
    </row>
    <row r="61" spans="1:30" x14ac:dyDescent="0.25">
      <c r="A61" s="35" t="s">
        <v>56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</row>
    <row r="62" spans="1:30" x14ac:dyDescent="0.25">
      <c r="A62" s="1" t="s">
        <v>57</v>
      </c>
      <c r="B62" s="1"/>
      <c r="C62" s="1"/>
      <c r="D62" s="1"/>
      <c r="E62" s="1"/>
      <c r="F62" s="1"/>
      <c r="G62" s="1"/>
      <c r="H62" s="1"/>
      <c r="I62" s="1"/>
      <c r="J62" s="1"/>
      <c r="K62" s="1">
        <v>117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40">
        <f>C62+E62+G62+I62+K62+M62+O62+Q62+S62+U62+W62+Y62</f>
        <v>117</v>
      </c>
      <c r="AB62" s="1">
        <v>1995.5</v>
      </c>
      <c r="AC62" s="1">
        <v>458.62</v>
      </c>
      <c r="AD62" s="41">
        <f t="shared" si="2"/>
        <v>1536.88</v>
      </c>
    </row>
    <row r="63" spans="1:30" x14ac:dyDescent="0.25">
      <c r="A63" s="1" t="s">
        <v>72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40"/>
      <c r="AB63" s="1">
        <v>0</v>
      </c>
      <c r="AC63" s="1">
        <v>54</v>
      </c>
      <c r="AD63" s="41"/>
    </row>
    <row r="64" spans="1:30" x14ac:dyDescent="0.25">
      <c r="A64" s="35" t="s">
        <v>58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</row>
    <row r="65" spans="1:30" ht="14.4" x14ac:dyDescent="0.3">
      <c r="A65" s="46" t="s">
        <v>59</v>
      </c>
      <c r="B65" s="1">
        <v>375</v>
      </c>
      <c r="C65" s="53"/>
      <c r="D65" s="53"/>
      <c r="E65" s="53"/>
      <c r="F65" s="53"/>
      <c r="G65" s="53"/>
      <c r="H65" s="53"/>
      <c r="I65" s="53"/>
      <c r="J65" s="53"/>
      <c r="K65" s="1">
        <v>300</v>
      </c>
      <c r="L65" s="1">
        <v>60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40">
        <f>C65+E65+G65+I65+K65+M65+O65+Q65+S65+U65+W65+Y65</f>
        <v>300</v>
      </c>
      <c r="AB65" s="1">
        <v>360</v>
      </c>
      <c r="AC65" s="1">
        <v>360</v>
      </c>
      <c r="AD65" s="1">
        <f>AB65-AC65</f>
        <v>0</v>
      </c>
    </row>
    <row r="66" spans="1:30" ht="14.4" x14ac:dyDescent="0.3">
      <c r="A66" s="46" t="s">
        <v>60</v>
      </c>
      <c r="B66" s="1">
        <v>350</v>
      </c>
      <c r="C66" s="51"/>
      <c r="D66" s="51"/>
      <c r="E66" s="42">
        <v>75</v>
      </c>
      <c r="F66" s="53"/>
      <c r="G66" s="53"/>
      <c r="H66" s="1"/>
      <c r="I66" s="46"/>
      <c r="J66" s="53"/>
      <c r="K66" s="1">
        <v>75</v>
      </c>
      <c r="L66" s="53"/>
      <c r="M66" s="1"/>
      <c r="N66" s="53"/>
      <c r="O66" s="1"/>
      <c r="P66" s="1"/>
      <c r="Q66" s="1"/>
      <c r="R66" s="1"/>
      <c r="S66" s="1">
        <v>75</v>
      </c>
      <c r="T66" s="1"/>
      <c r="U66" s="1"/>
      <c r="V66" s="1"/>
      <c r="W66" s="1">
        <v>75</v>
      </c>
      <c r="X66" s="1"/>
      <c r="Y66" s="1"/>
      <c r="Z66" s="1"/>
      <c r="AA66" s="40">
        <f>C66+E66+I66+K66+M66+O66+Q66+S66+U66+W66+Y66</f>
        <v>300</v>
      </c>
      <c r="AB66" s="1">
        <v>75</v>
      </c>
      <c r="AC66" s="1">
        <v>240</v>
      </c>
      <c r="AD66" s="41">
        <f>AB66-AC66</f>
        <v>-165</v>
      </c>
    </row>
    <row r="67" spans="1:30" ht="14.4" x14ac:dyDescent="0.3">
      <c r="A67" s="46" t="s">
        <v>61</v>
      </c>
      <c r="B67" s="1"/>
      <c r="C67" s="51"/>
      <c r="D67" s="51"/>
      <c r="E67" s="42"/>
      <c r="F67" s="53"/>
      <c r="G67" s="53"/>
      <c r="H67" s="1"/>
      <c r="I67" s="46"/>
      <c r="J67" s="53"/>
      <c r="K67" s="1"/>
      <c r="L67" s="53"/>
      <c r="M67" s="1"/>
      <c r="N67" s="53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40"/>
      <c r="AB67" s="1">
        <v>196.95</v>
      </c>
      <c r="AC67" s="1">
        <v>1101.0999999999999</v>
      </c>
      <c r="AD67" s="41">
        <f>AB67-AC67</f>
        <v>-904.14999999999986</v>
      </c>
    </row>
    <row r="68" spans="1:30" ht="18" customHeight="1" x14ac:dyDescent="0.3">
      <c r="A68" s="46" t="s">
        <v>73</v>
      </c>
      <c r="B68" s="1"/>
      <c r="C68" s="51"/>
      <c r="D68" s="51"/>
      <c r="E68" s="42"/>
      <c r="F68" s="53"/>
      <c r="G68" s="53"/>
      <c r="H68" s="1"/>
      <c r="I68" s="46"/>
      <c r="J68" s="53"/>
      <c r="K68" s="1"/>
      <c r="L68" s="53"/>
      <c r="M68" s="1"/>
      <c r="N68" s="53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40"/>
      <c r="AB68" s="1">
        <v>0</v>
      </c>
      <c r="AC68" s="1">
        <v>360.1</v>
      </c>
      <c r="AD68" s="41">
        <f>AB68-AC68</f>
        <v>-360.1</v>
      </c>
    </row>
    <row r="69" spans="1:30" ht="28.2" x14ac:dyDescent="0.3">
      <c r="A69" s="46" t="s">
        <v>62</v>
      </c>
      <c r="B69" s="1"/>
      <c r="C69" s="51"/>
      <c r="D69" s="51"/>
      <c r="E69" s="42"/>
      <c r="F69" s="53"/>
      <c r="G69" s="53"/>
      <c r="H69" s="1"/>
      <c r="I69" s="46"/>
      <c r="J69" s="53"/>
      <c r="K69" s="1"/>
      <c r="L69" s="53"/>
      <c r="M69" s="1"/>
      <c r="N69" s="53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40"/>
      <c r="AB69" s="1">
        <v>-35</v>
      </c>
      <c r="AC69" s="1">
        <v>0</v>
      </c>
      <c r="AD69" s="1">
        <f>AB69-AC69</f>
        <v>-35</v>
      </c>
    </row>
    <row r="70" spans="1:30" ht="14.4" x14ac:dyDescent="0.3">
      <c r="A70" s="46" t="s">
        <v>74</v>
      </c>
      <c r="B70" s="1"/>
      <c r="C70" s="51"/>
      <c r="D70" s="51"/>
      <c r="E70" s="42"/>
      <c r="F70" s="53"/>
      <c r="G70" s="53"/>
      <c r="H70" s="1"/>
      <c r="I70" s="46"/>
      <c r="J70" s="53"/>
      <c r="K70" s="1"/>
      <c r="L70" s="53"/>
      <c r="M70" s="1"/>
      <c r="N70" s="53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40"/>
      <c r="AB70" s="1">
        <v>0</v>
      </c>
      <c r="AC70" s="1">
        <v>54</v>
      </c>
      <c r="AD70" s="1">
        <f>AB70-AC70</f>
        <v>-54</v>
      </c>
    </row>
    <row r="71" spans="1:30" ht="14.4" x14ac:dyDescent="0.3">
      <c r="A71" s="46" t="s">
        <v>75</v>
      </c>
      <c r="B71" s="1"/>
      <c r="C71" s="51"/>
      <c r="D71" s="51"/>
      <c r="E71" s="42"/>
      <c r="F71" s="53"/>
      <c r="G71" s="53"/>
      <c r="H71" s="1"/>
      <c r="I71" s="46"/>
      <c r="J71" s="53"/>
      <c r="K71" s="1"/>
      <c r="L71" s="53"/>
      <c r="M71" s="1"/>
      <c r="N71" s="53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40"/>
      <c r="AB71" s="1">
        <v>0</v>
      </c>
      <c r="AC71" s="1">
        <v>26</v>
      </c>
      <c r="AD71" s="1">
        <f>AB71-AC71</f>
        <v>-26</v>
      </c>
    </row>
    <row r="72" spans="1:30" ht="14.4" x14ac:dyDescent="0.3">
      <c r="A72" s="54" t="s">
        <v>63</v>
      </c>
      <c r="B72" s="54" t="e">
        <f>#REF!+#REF!+#REF!+#REF!+#REF!+#REF!+#REF!</f>
        <v>#REF!</v>
      </c>
      <c r="C72" s="54" t="e">
        <f>#REF!+#REF!+#REF!+#REF!+#REF!+#REF!+#REF!</f>
        <v>#REF!</v>
      </c>
      <c r="D72" s="55" t="e">
        <f>#REF!+#REF!+#REF!+#REF!+#REF!+#REF!+#REF!</f>
        <v>#REF!</v>
      </c>
      <c r="E72" s="54" t="e">
        <f>#REF!+#REF!+#REF!+#REF!+#REF!+#REF!+#REF!</f>
        <v>#REF!</v>
      </c>
      <c r="F72" s="55" t="e">
        <f>#REF!+#REF!+#REF!+#REF!+#REF!+#REF!+#REF!</f>
        <v>#REF!</v>
      </c>
      <c r="G72" s="54" t="e">
        <f>#REF!+#REF!+#REF!+#REF!+#REF!+#REF!+#REF!</f>
        <v>#REF!</v>
      </c>
      <c r="H72" s="55" t="e">
        <f>#REF!+#REF!+#REF!+#REF!+#REF!+#REF!+#REF!</f>
        <v>#REF!</v>
      </c>
      <c r="I72" s="54" t="e">
        <f>#REF!+#REF!+#REF!+#REF!+#REF!+#REF!+#REF!</f>
        <v>#REF!</v>
      </c>
      <c r="J72" s="55" t="e">
        <f>#REF!+#REF!+#REF!+#REF!+#REF!+#REF!+#REF!</f>
        <v>#REF!</v>
      </c>
      <c r="K72" s="54" t="e">
        <f>#REF!+#REF!+#REF!+#REF!+#REF!+#REF!+#REF!</f>
        <v>#REF!</v>
      </c>
      <c r="L72" s="55" t="e">
        <f>#REF!+#REF!+#REF!+#REF!+#REF!+#REF!+#REF!</f>
        <v>#REF!</v>
      </c>
      <c r="M72" s="54" t="e">
        <f>#REF!+#REF!+#REF!+#REF!+#REF!+#REF!+#REF!</f>
        <v>#REF!</v>
      </c>
      <c r="N72" s="55" t="e">
        <f>#REF!+#REF!+#REF!+#REF!+#REF!+#REF!+#REF!</f>
        <v>#REF!</v>
      </c>
      <c r="O72" s="54" t="e">
        <f>#REF!+#REF!+#REF!+#REF!+#REF!+#REF!+#REF!</f>
        <v>#REF!</v>
      </c>
      <c r="P72" s="55" t="e">
        <f>#REF!+#REF!+#REF!+#REF!+#REF!+#REF!+#REF!</f>
        <v>#REF!</v>
      </c>
      <c r="Q72" s="54" t="e">
        <f>#REF!+#REF!+#REF!+#REF!+#REF!+#REF!+#REF!</f>
        <v>#REF!</v>
      </c>
      <c r="R72" s="55" t="e">
        <f>#REF!+#REF!+#REF!+#REF!+#REF!+#REF!+#REF!</f>
        <v>#REF!</v>
      </c>
      <c r="S72" s="54" t="e">
        <f>#REF!+#REF!+#REF!+#REF!+#REF!+#REF!+#REF!</f>
        <v>#REF!</v>
      </c>
      <c r="T72" s="55" t="e">
        <f>#REF!+#REF!+#REF!+#REF!+#REF!+#REF!+#REF!</f>
        <v>#REF!</v>
      </c>
      <c r="U72" s="54" t="e">
        <f>#REF!+#REF!+#REF!+#REF!+#REF!+#REF!+#REF!</f>
        <v>#REF!</v>
      </c>
      <c r="V72" s="55" t="e">
        <f>#REF!+#REF!+#REF!+#REF!+#REF!+#REF!+#REF!</f>
        <v>#REF!</v>
      </c>
      <c r="W72" s="54" t="e">
        <f>#REF!+#REF!+#REF!+#REF!+#REF!+#REF!+#REF!</f>
        <v>#REF!</v>
      </c>
      <c r="X72" s="55" t="e">
        <f>#REF!+#REF!+#REF!+#REF!+#REF!+#REF!+#REF!</f>
        <v>#REF!</v>
      </c>
      <c r="Y72" s="54" t="e">
        <f>#REF!+#REF!+#REF!+#REF!+#REF!+#REF!+#REF!</f>
        <v>#REF!</v>
      </c>
      <c r="Z72" s="54" t="e">
        <f>#REF!+#REF!+#REF!+#REF!+#REF!+#REF!+#REF!</f>
        <v>#REF!</v>
      </c>
      <c r="AA72" s="54" t="e">
        <f>C72+E72+G72+I72+K72+M72+O72+Q72+S72+U72+W72+Y72</f>
        <v>#REF!</v>
      </c>
      <c r="AB72" s="54">
        <f>SUM(AB19:AB71)</f>
        <v>22824.01</v>
      </c>
      <c r="AC72" s="54">
        <f>SUM(AC19:AC71)</f>
        <v>26343.899999999998</v>
      </c>
      <c r="AD72" s="51">
        <f t="shared" si="2"/>
        <v>-3519.8899999999994</v>
      </c>
    </row>
  </sheetData>
  <mergeCells count="14">
    <mergeCell ref="A13:AD13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A18"/>
  </mergeCells>
  <phoneticPr fontId="0" type="noConversion"/>
  <pageMargins left="0.35433070866141736" right="0" top="0" bottom="0" header="0.11811023622047245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Stmt Variances detailed expl</vt:lpstr>
    </vt:vector>
  </TitlesOfParts>
  <Company>CPC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Chestfield</dc:creator>
  <cp:lastModifiedBy>Chestfield</cp:lastModifiedBy>
  <cp:lastPrinted>2022-04-14T13:15:22Z</cp:lastPrinted>
  <dcterms:created xsi:type="dcterms:W3CDTF">2010-09-20T17:54:47Z</dcterms:created>
  <dcterms:modified xsi:type="dcterms:W3CDTF">2022-04-14T13:15:27Z</dcterms:modified>
</cp:coreProperties>
</file>