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stfield\Documents\Documents\Documents (2)\CHESTFIELD\Documents\Audit\"/>
    </mc:Choice>
  </mc:AlternateContent>
  <xr:revisionPtr revIDLastSave="0" documentId="13_ncr:1_{2CA6A8FA-8C33-4D4F-B1DC-0167C15B165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mt Variances detailed expl" sheetId="1" r:id="rId1"/>
  </sheets>
  <calcPr calcId="191029"/>
</workbook>
</file>

<file path=xl/calcChain.xml><?xml version="1.0" encoding="utf-8"?>
<calcChain xmlns="http://schemas.openxmlformats.org/spreadsheetml/2006/main">
  <c r="AD75" i="1" l="1"/>
  <c r="AD28" i="1"/>
  <c r="AD76" i="1"/>
  <c r="AD69" i="1"/>
  <c r="AC77" i="1"/>
  <c r="AB77" i="1"/>
  <c r="AD55" i="1"/>
  <c r="AD38" i="1"/>
  <c r="AD37" i="1"/>
  <c r="AD15" i="1"/>
  <c r="AD14" i="1"/>
  <c r="AD13" i="1"/>
  <c r="AD63" i="1"/>
  <c r="AD64" i="1"/>
  <c r="AD65" i="1"/>
  <c r="AD66" i="1"/>
  <c r="AD67" i="1"/>
  <c r="AD68" i="1"/>
  <c r="AD61" i="1"/>
  <c r="AD11" i="1"/>
  <c r="AD7" i="1"/>
  <c r="AD8" i="1"/>
  <c r="AD9" i="1"/>
  <c r="AD10" i="1"/>
  <c r="AD12" i="1"/>
  <c r="AD5" i="1"/>
  <c r="AD6" i="1"/>
  <c r="AD16" i="1"/>
  <c r="AD17" i="1"/>
  <c r="AD62" i="1"/>
  <c r="AD47" i="1"/>
  <c r="AD46" i="1"/>
  <c r="AC18" i="1"/>
  <c r="AB18" i="1"/>
  <c r="C18" i="1"/>
  <c r="B18" i="1"/>
  <c r="D17" i="1"/>
  <c r="D16" i="1"/>
  <c r="D6" i="1"/>
  <c r="D5" i="1"/>
  <c r="AD25" i="1"/>
  <c r="AD31" i="1"/>
  <c r="AD33" i="1"/>
  <c r="AD57" i="1"/>
  <c r="AD60" i="1"/>
  <c r="AD71" i="1"/>
  <c r="AA71" i="1"/>
  <c r="AA30" i="1"/>
  <c r="AA74" i="1"/>
  <c r="AD74" i="1"/>
  <c r="AD73" i="1"/>
  <c r="B77" i="1"/>
  <c r="AA60" i="1"/>
  <c r="AD59" i="1"/>
  <c r="AA57" i="1"/>
  <c r="AA25" i="1"/>
  <c r="AA59" i="1"/>
  <c r="AD50" i="1"/>
  <c r="AD51" i="1"/>
  <c r="AD52" i="1"/>
  <c r="AD53" i="1"/>
  <c r="AD54" i="1"/>
  <c r="AD56" i="1"/>
  <c r="AD58" i="1"/>
  <c r="AA50" i="1"/>
  <c r="AA51" i="1"/>
  <c r="AA52" i="1"/>
  <c r="AA53" i="1"/>
  <c r="AA54" i="1"/>
  <c r="AA56" i="1"/>
  <c r="AA58" i="1"/>
  <c r="AA26" i="1"/>
  <c r="AD26" i="1"/>
  <c r="AA27" i="1"/>
  <c r="AD27" i="1"/>
  <c r="AA29" i="1"/>
  <c r="AD29" i="1"/>
  <c r="AD30" i="1"/>
  <c r="AA31" i="1"/>
  <c r="AA33" i="1"/>
  <c r="AA34" i="1"/>
  <c r="AD34" i="1"/>
  <c r="AA35" i="1"/>
  <c r="AD35" i="1"/>
  <c r="AA36" i="1"/>
  <c r="AD36" i="1"/>
  <c r="AA40" i="1"/>
  <c r="AD40" i="1"/>
  <c r="AA42" i="1"/>
  <c r="AD42" i="1"/>
  <c r="AA43" i="1"/>
  <c r="AD43" i="1"/>
  <c r="AA44" i="1"/>
  <c r="AD44" i="1"/>
  <c r="AA45" i="1"/>
  <c r="AD45" i="1"/>
  <c r="AA49" i="1"/>
  <c r="AD49" i="1"/>
  <c r="AA73" i="1"/>
  <c r="S77" i="1"/>
  <c r="P77" i="1"/>
  <c r="N77" i="1"/>
  <c r="W77" i="1"/>
  <c r="O77" i="1"/>
  <c r="H77" i="1"/>
  <c r="T77" i="1"/>
  <c r="G77" i="1"/>
  <c r="Z77" i="1"/>
  <c r="D77" i="1"/>
  <c r="R77" i="1"/>
  <c r="F77" i="1"/>
  <c r="Y77" i="1"/>
  <c r="M77" i="1"/>
  <c r="X77" i="1"/>
  <c r="L77" i="1"/>
  <c r="V77" i="1"/>
  <c r="K77" i="1"/>
  <c r="J77" i="1"/>
  <c r="U77" i="1"/>
  <c r="Q77" i="1"/>
  <c r="E77" i="1"/>
  <c r="I77" i="1"/>
  <c r="C77" i="1"/>
  <c r="AA77" i="1" l="1"/>
  <c r="AD77" i="1"/>
  <c r="D18" i="1"/>
  <c r="AD18" i="1"/>
</calcChain>
</file>

<file path=xl/sharedStrings.xml><?xml version="1.0" encoding="utf-8"?>
<sst xmlns="http://schemas.openxmlformats.org/spreadsheetml/2006/main" count="146" uniqueCount="95">
  <si>
    <t>Item</t>
  </si>
  <si>
    <t>Administration</t>
  </si>
  <si>
    <t>Office rental</t>
  </si>
  <si>
    <t>Insurance</t>
  </si>
  <si>
    <t>Chairman's expenditure</t>
  </si>
  <si>
    <t>Communications</t>
  </si>
  <si>
    <t>Telephone</t>
  </si>
  <si>
    <t>Postage</t>
  </si>
  <si>
    <t>Donations</t>
  </si>
  <si>
    <t>Donations to local organisations</t>
  </si>
  <si>
    <t>Subscriptions</t>
  </si>
  <si>
    <t>Administrative, Services and Staffing</t>
  </si>
  <si>
    <t>Projects</t>
  </si>
  <si>
    <t>Servicing</t>
  </si>
  <si>
    <t>Magazine Production</t>
  </si>
  <si>
    <t>Chestfield Neighbourhood Watch</t>
  </si>
  <si>
    <t>Community maintenance</t>
  </si>
  <si>
    <t>Bulbs/Rose replacements</t>
  </si>
  <si>
    <t>KALC</t>
  </si>
  <si>
    <t>CPRE</t>
  </si>
  <si>
    <t>ACRK</t>
  </si>
  <si>
    <t>Outdoor Gym maintenance</t>
  </si>
  <si>
    <t>Office supplies</t>
  </si>
  <si>
    <t>Net</t>
  </si>
  <si>
    <t>Vat</t>
  </si>
  <si>
    <t>WI Hall rental for meetings</t>
  </si>
  <si>
    <t>Actual outturn EXCL VAT</t>
  </si>
  <si>
    <t>Councillor's expenses, training and mileage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</si>
  <si>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</si>
  <si>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</si>
  <si>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</si>
  <si>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</si>
  <si>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</si>
  <si>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</si>
  <si>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</si>
  <si>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</si>
  <si>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</si>
  <si>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</si>
  <si>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</si>
  <si>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PROW Clearance</t>
  </si>
  <si>
    <t xml:space="preserve">Speedwatch </t>
  </si>
  <si>
    <t>Christmas / Social activities</t>
  </si>
  <si>
    <t>Noticeboards (New and maintenance)</t>
  </si>
  <si>
    <t>Internal Audit</t>
  </si>
  <si>
    <t>April</t>
  </si>
  <si>
    <t>Defibrillator batteries and electrodes</t>
  </si>
  <si>
    <t>Community Quiz/social events</t>
  </si>
  <si>
    <t>External Audit (PKF Littlejohn LLP)</t>
  </si>
  <si>
    <t>SLCC/ALCC</t>
  </si>
  <si>
    <t>Budget 2017-2018</t>
  </si>
  <si>
    <t>Domain name/online security</t>
  </si>
  <si>
    <t xml:space="preserve">Total </t>
  </si>
  <si>
    <t>Broadband</t>
  </si>
  <si>
    <t>2016-2017</t>
  </si>
  <si>
    <t>CHESTFIELD PARISH COUNCIL</t>
  </si>
  <si>
    <t>Office/equipment/Office reference books</t>
  </si>
  <si>
    <t xml:space="preserve"> + / -  difference</t>
  </si>
  <si>
    <t>2015-2016</t>
  </si>
  <si>
    <t>Fixed term deposit interest</t>
  </si>
  <si>
    <t>Magazine advertisers income</t>
  </si>
  <si>
    <t xml:space="preserve">Social events fund raising </t>
  </si>
  <si>
    <t>VAT income/refunds</t>
  </si>
  <si>
    <t>Total income</t>
  </si>
  <si>
    <t>Information Commissioner ICO</t>
  </si>
  <si>
    <t>Satswana Ltd - DPO services for 2018-2019</t>
  </si>
  <si>
    <t>2019-2020</t>
  </si>
  <si>
    <t>KCC Cllr grant towards Mural</t>
  </si>
  <si>
    <t>CCC Cllr grant for Art Outreach project</t>
  </si>
  <si>
    <t>KCC PROW grant for footpath surface improvements</t>
  </si>
  <si>
    <t>CCC Grant towards new website overhaul/hosting</t>
  </si>
  <si>
    <t>Contribution from Fairways Ctte for new noticeboard</t>
  </si>
  <si>
    <t>Four-yearly parish council elections</t>
  </si>
  <si>
    <t>Purchase of two new benches for Allied London stretch of land plus £25 delivery in 2018-19 and installation costs incurred in 2019-20</t>
  </si>
  <si>
    <t xml:space="preserve">Replacement of tatty street name plate signs </t>
  </si>
  <si>
    <t>Murals at Radfall Hill underpass</t>
  </si>
  <si>
    <t>New noticeboard for Birkdale Close</t>
  </si>
  <si>
    <t>Community Herb planters at WI Hall</t>
  </si>
  <si>
    <t>Grant to Birkdale Community Orchard planting</t>
  </si>
  <si>
    <t>Upgrade of Public Right of Way CW60 surface</t>
  </si>
  <si>
    <t>Espression Arts - art outreach project</t>
  </si>
  <si>
    <t>Statement of Variances - Box 3 All Other Receipts Year ended 31 March 2021</t>
  </si>
  <si>
    <t>Statement of Variances - Box 6  All Other Payments Year ended 31 March 2021</t>
  </si>
  <si>
    <t>2020-2021</t>
  </si>
  <si>
    <t>CCC Grant towards new Christmas tree purchase</t>
  </si>
  <si>
    <t>Coronavirus small business grant administered by the local authority and paid August 2020</t>
  </si>
  <si>
    <t>Direct debit refund by PlusNet</t>
  </si>
  <si>
    <t>The main differences in other income between year ended 2020 and year ended 2021 are payment of a £10k Coronavirus small business grant; a drop in advertisers' income of £262; and the VAT refund claim in 2020-2021 being £1,766 lower than in 2019-2020.</t>
  </si>
  <si>
    <t>Sale of very old laptop</t>
  </si>
  <si>
    <t>New accessible Website creation and hosting</t>
  </si>
  <si>
    <t>Other communications - Royal Mail 6 month mail forwarding after office closure 28 February 2021</t>
  </si>
  <si>
    <t>Highways</t>
  </si>
  <si>
    <t>Donation cheque number 747 written in December 2019 cancelled as never cashed</t>
  </si>
  <si>
    <t>More trees opposite The Barn and in Cherry Orchard</t>
  </si>
  <si>
    <t>Clerk mileage paid through monthly salaries</t>
  </si>
  <si>
    <t>The full detail of each year is given above. Main differences in expenditure include where in 2019-2020 we had more projects eg. public right of way surface improvements costing £5544; provision of benches £1135 and mural £3025. Coronavirus affected 2020-2021 with less hall hire incurred as no face to face meetings were held, no social activities were held, no Chairman's allowance thank you events for volunteers were held; donations to local organisations was £1385 less; and postage costs increased by £221. There were no election costs in 2020-2021 £366 although the requirement to have a fully accessible website caused expenditure of £846.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</si>
</sst>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1"/>
      <color indexed="55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Arial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2" fontId="3" fillId="2" borderId="1" xfId="0" applyNumberFormat="1" applyFont="1" applyFill="1" applyBorder="1"/>
    <xf numFmtId="2" fontId="3" fillId="0" borderId="1" xfId="0" applyNumberFormat="1" applyFont="1" applyBorder="1"/>
    <xf numFmtId="2" fontId="3" fillId="0" borderId="1" xfId="0" applyNumberFormat="1" applyFont="1" applyFill="1" applyBorder="1"/>
    <xf numFmtId="2" fontId="2" fillId="0" borderId="1" xfId="0" applyNumberFormat="1" applyFont="1" applyFill="1" applyBorder="1"/>
    <xf numFmtId="2" fontId="4" fillId="0" borderId="1" xfId="0" applyNumberFormat="1" applyFont="1" applyBorder="1"/>
    <xf numFmtId="2" fontId="2" fillId="2" borderId="1" xfId="0" applyNumberFormat="1" applyFont="1" applyFill="1" applyBorder="1"/>
    <xf numFmtId="2" fontId="4" fillId="0" borderId="1" xfId="0" applyNumberFormat="1" applyFont="1" applyFill="1" applyBorder="1"/>
    <xf numFmtId="2" fontId="3" fillId="0" borderId="0" xfId="0" applyNumberFormat="1" applyFont="1"/>
    <xf numFmtId="2" fontId="2" fillId="2" borderId="2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wrapText="1"/>
    </xf>
    <xf numFmtId="2" fontId="5" fillId="0" borderId="1" xfId="0" applyNumberFormat="1" applyFont="1" applyFill="1" applyBorder="1"/>
    <xf numFmtId="0" fontId="2" fillId="0" borderId="0" xfId="0" applyNumberFormat="1" applyFont="1"/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3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1" xfId="0" applyNumberFormat="1" applyFont="1" applyFill="1" applyBorder="1" applyAlignment="1"/>
    <xf numFmtId="2" fontId="3" fillId="3" borderId="1" xfId="0" applyNumberFormat="1" applyFont="1" applyFill="1" applyBorder="1"/>
    <xf numFmtId="2" fontId="11" fillId="0" borderId="1" xfId="0" applyNumberFormat="1" applyFont="1" applyFill="1" applyBorder="1"/>
    <xf numFmtId="2" fontId="11" fillId="3" borderId="1" xfId="0" applyNumberFormat="1" applyFont="1" applyFill="1" applyBorder="1"/>
    <xf numFmtId="2" fontId="3" fillId="0" borderId="1" xfId="0" applyNumberFormat="1" applyFont="1" applyFill="1" applyBorder="1" applyAlignment="1">
      <alignment wrapText="1"/>
    </xf>
    <xf numFmtId="2" fontId="2" fillId="0" borderId="0" xfId="0" applyNumberFormat="1" applyFont="1"/>
    <xf numFmtId="2" fontId="2" fillId="2" borderId="3" xfId="0" applyNumberFormat="1" applyFont="1" applyFill="1" applyBorder="1" applyAlignment="1">
      <alignment wrapText="1"/>
    </xf>
    <xf numFmtId="2" fontId="11" fillId="0" borderId="0" xfId="0" applyNumberFormat="1" applyFont="1"/>
    <xf numFmtId="44" fontId="7" fillId="0" borderId="0" xfId="1" applyFont="1"/>
    <xf numFmtId="15" fontId="7" fillId="0" borderId="0" xfId="1" applyNumberFormat="1" applyFont="1"/>
    <xf numFmtId="15" fontId="2" fillId="0" borderId="1" xfId="1" applyNumberFormat="1" applyFont="1" applyBorder="1"/>
    <xf numFmtId="44" fontId="2" fillId="0" borderId="1" xfId="1" applyFont="1" applyBorder="1"/>
    <xf numFmtId="44" fontId="2" fillId="0" borderId="1" xfId="1" applyFont="1" applyBorder="1" applyAlignment="1">
      <alignment wrapText="1"/>
    </xf>
    <xf numFmtId="15" fontId="3" fillId="0" borderId="1" xfId="1" applyNumberFormat="1" applyFont="1" applyBorder="1"/>
    <xf numFmtId="44" fontId="3" fillId="0" borderId="1" xfId="1" applyFont="1" applyBorder="1"/>
    <xf numFmtId="44" fontId="4" fillId="0" borderId="1" xfId="1" applyFont="1" applyBorder="1"/>
    <xf numFmtId="15" fontId="8" fillId="0" borderId="1" xfId="1" applyNumberFormat="1" applyFont="1" applyBorder="1" applyAlignment="1">
      <alignment horizontal="right"/>
    </xf>
    <xf numFmtId="44" fontId="8" fillId="0" borderId="1" xfId="1" applyFont="1" applyBorder="1"/>
    <xf numFmtId="2" fontId="2" fillId="2" borderId="1" xfId="0" applyNumberFormat="1" applyFont="1" applyFill="1" applyBorder="1" applyAlignment="1">
      <alignment wrapText="1"/>
    </xf>
    <xf numFmtId="2" fontId="3" fillId="0" borderId="3" xfId="0" applyNumberFormat="1" applyFont="1" applyBorder="1" applyAlignment="1">
      <alignment wrapText="1"/>
    </xf>
    <xf numFmtId="2" fontId="3" fillId="0" borderId="2" xfId="0" applyNumberFormat="1" applyFont="1" applyFill="1" applyBorder="1"/>
    <xf numFmtId="2" fontId="2" fillId="0" borderId="3" xfId="0" applyNumberFormat="1" applyFont="1" applyFill="1" applyBorder="1"/>
    <xf numFmtId="2" fontId="3" fillId="0" borderId="3" xfId="0" applyNumberFormat="1" applyFont="1" applyBorder="1"/>
    <xf numFmtId="2" fontId="3" fillId="0" borderId="0" xfId="0" applyNumberFormat="1" applyFont="1" applyAlignment="1">
      <alignment horizontal="left"/>
    </xf>
    <xf numFmtId="15" fontId="7" fillId="4" borderId="0" xfId="1" applyNumberFormat="1" applyFont="1" applyFill="1"/>
    <xf numFmtId="44" fontId="7" fillId="4" borderId="0" xfId="1" applyFont="1" applyFill="1"/>
    <xf numFmtId="44" fontId="9" fillId="4" borderId="0" xfId="1" applyFont="1" applyFill="1"/>
    <xf numFmtId="44" fontId="10" fillId="4" borderId="0" xfId="1" applyFont="1" applyFill="1"/>
    <xf numFmtId="0" fontId="0" fillId="4" borderId="0" xfId="0" applyFill="1"/>
    <xf numFmtId="2" fontId="3" fillId="4" borderId="0" xfId="0" applyNumberFormat="1" applyFont="1" applyFill="1"/>
    <xf numFmtId="2" fontId="8" fillId="0" borderId="1" xfId="0" applyNumberFormat="1" applyFont="1" applyBorder="1"/>
    <xf numFmtId="2" fontId="8" fillId="5" borderId="1" xfId="0" applyNumberFormat="1" applyFont="1" applyFill="1" applyBorder="1"/>
    <xf numFmtId="44" fontId="2" fillId="0" borderId="4" xfId="1" applyFont="1" applyBorder="1" applyAlignment="1">
      <alignment wrapText="1"/>
    </xf>
    <xf numFmtId="2" fontId="2" fillId="2" borderId="3" xfId="0" applyNumberFormat="1" applyFont="1" applyFill="1" applyBorder="1" applyAlignment="1">
      <alignment wrapText="1"/>
    </xf>
    <xf numFmtId="15" fontId="3" fillId="0" borderId="1" xfId="1" applyNumberFormat="1" applyFont="1" applyBorder="1" applyAlignment="1">
      <alignment wrapText="1"/>
    </xf>
    <xf numFmtId="2" fontId="3" fillId="5" borderId="1" xfId="0" applyNumberFormat="1" applyFont="1" applyFill="1" applyBorder="1"/>
    <xf numFmtId="17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2" fillId="2" borderId="4" xfId="0" applyNumberFormat="1" applyFont="1" applyFill="1" applyBorder="1" applyAlignment="1">
      <alignment wrapText="1"/>
    </xf>
    <xf numFmtId="2" fontId="2" fillId="2" borderId="3" xfId="0" applyNumberFormat="1" applyFont="1" applyFill="1" applyBorder="1" applyAlignment="1">
      <alignment wrapText="1"/>
    </xf>
    <xf numFmtId="17" fontId="2" fillId="0" borderId="6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17" fontId="2" fillId="0" borderId="6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wrapText="1"/>
    </xf>
    <xf numFmtId="15" fontId="6" fillId="0" borderId="0" xfId="1" applyNumberFormat="1" applyFont="1" applyAlignment="1">
      <alignment horizontal="left" wrapText="1"/>
    </xf>
    <xf numFmtId="2" fontId="6" fillId="0" borderId="5" xfId="0" applyNumberFormat="1" applyFont="1" applyBorder="1" applyAlignment="1">
      <alignment horizontal="left" wrapText="1"/>
    </xf>
    <xf numFmtId="2" fontId="3" fillId="0" borderId="5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0"/>
  <sheetViews>
    <sheetView tabSelected="1" topLeftCell="A56" workbookViewId="0">
      <selection activeCell="AC27" sqref="AC27"/>
    </sheetView>
  </sheetViews>
  <sheetFormatPr defaultColWidth="9.109375" defaultRowHeight="13.8" x14ac:dyDescent="0.25"/>
  <cols>
    <col min="1" max="1" width="60.5546875" style="8" customWidth="1"/>
    <col min="2" max="2" width="12.88671875" style="8" hidden="1" customWidth="1"/>
    <col min="3" max="3" width="10.88671875" style="8" hidden="1" customWidth="1"/>
    <col min="4" max="4" width="8.5546875" style="8" hidden="1" customWidth="1"/>
    <col min="5" max="5" width="9.88671875" style="8" hidden="1" customWidth="1"/>
    <col min="6" max="6" width="9.6640625" style="8" hidden="1" customWidth="1"/>
    <col min="7" max="7" width="10" style="8" hidden="1" customWidth="1"/>
    <col min="8" max="8" width="9.44140625" style="8" hidden="1" customWidth="1"/>
    <col min="9" max="9" width="10.5546875" style="8" hidden="1" customWidth="1"/>
    <col min="10" max="10" width="8.6640625" style="8" hidden="1" customWidth="1"/>
    <col min="11" max="11" width="10" style="8" hidden="1" customWidth="1"/>
    <col min="12" max="12" width="8.5546875" style="8" hidden="1" customWidth="1"/>
    <col min="13" max="13" width="8.6640625" style="8" hidden="1" customWidth="1"/>
    <col min="14" max="14" width="9.88671875" style="8" hidden="1" customWidth="1"/>
    <col min="15" max="15" width="10" style="8" hidden="1" customWidth="1"/>
    <col min="16" max="16" width="9.6640625" style="8" hidden="1" customWidth="1"/>
    <col min="17" max="17" width="9.44140625" style="8" hidden="1" customWidth="1"/>
    <col min="18" max="18" width="10.44140625" style="8" hidden="1" customWidth="1"/>
    <col min="19" max="20" width="9.6640625" style="8" hidden="1" customWidth="1"/>
    <col min="21" max="21" width="10.109375" style="8" hidden="1" customWidth="1"/>
    <col min="22" max="22" width="10" style="8" hidden="1" customWidth="1"/>
    <col min="23" max="23" width="10.44140625" style="8" hidden="1" customWidth="1"/>
    <col min="24" max="24" width="9.6640625" style="8" hidden="1" customWidth="1"/>
    <col min="25" max="25" width="10.44140625" style="8" hidden="1" customWidth="1"/>
    <col min="26" max="26" width="9.109375" style="8" hidden="1" customWidth="1"/>
    <col min="27" max="27" width="13.33203125" style="8" hidden="1" customWidth="1"/>
    <col min="28" max="28" width="13.33203125" style="8" customWidth="1"/>
    <col min="29" max="29" width="11.6640625" style="8" customWidth="1"/>
    <col min="30" max="30" width="12.33203125" style="8" customWidth="1"/>
    <col min="31" max="16384" width="9.109375" style="8"/>
  </cols>
  <sheetData>
    <row r="1" spans="1:30" ht="28.8" customHeight="1" x14ac:dyDescent="0.3">
      <c r="A1" s="28" t="s">
        <v>54</v>
      </c>
      <c r="B1" s="27"/>
      <c r="C1" s="27"/>
    </row>
    <row r="2" spans="1:30" customFormat="1" ht="15.6" x14ac:dyDescent="0.3">
      <c r="A2" s="43" t="s">
        <v>80</v>
      </c>
      <c r="B2" s="44"/>
      <c r="C2" s="44"/>
      <c r="D2" s="44"/>
      <c r="E2" s="44"/>
      <c r="F2" s="44"/>
      <c r="G2" s="45"/>
      <c r="H2" s="45"/>
      <c r="I2" s="45"/>
      <c r="J2" s="45"/>
      <c r="K2" s="45"/>
      <c r="L2" s="46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</row>
    <row r="3" spans="1:30" ht="10.5" customHeight="1" x14ac:dyDescent="0.3">
      <c r="A3" s="28"/>
      <c r="B3" s="27"/>
      <c r="C3" s="27"/>
    </row>
    <row r="4" spans="1:30" ht="41.4" x14ac:dyDescent="0.25">
      <c r="A4" s="29" t="s">
        <v>0</v>
      </c>
      <c r="B4" s="30" t="s">
        <v>57</v>
      </c>
      <c r="C4" s="30" t="s">
        <v>53</v>
      </c>
      <c r="D4" s="31" t="s">
        <v>56</v>
      </c>
      <c r="AB4" s="37" t="s">
        <v>65</v>
      </c>
      <c r="AC4" s="37" t="s">
        <v>82</v>
      </c>
      <c r="AD4" s="31" t="s">
        <v>56</v>
      </c>
    </row>
    <row r="5" spans="1:30" ht="14.4" x14ac:dyDescent="0.3">
      <c r="A5" s="32" t="s">
        <v>58</v>
      </c>
      <c r="B5" s="33">
        <v>302.82</v>
      </c>
      <c r="C5" s="33">
        <v>222.14</v>
      </c>
      <c r="D5" s="34">
        <f t="shared" ref="D5:D18" si="0">B5-C5</f>
        <v>80.680000000000007</v>
      </c>
      <c r="AB5" s="3">
        <v>779.77</v>
      </c>
      <c r="AC5" s="8">
        <v>263.08999999999997</v>
      </c>
      <c r="AD5" s="38">
        <f t="shared" ref="AD5:AD17" si="1">AB5-AC5</f>
        <v>516.68000000000006</v>
      </c>
    </row>
    <row r="6" spans="1:30" ht="14.4" x14ac:dyDescent="0.3">
      <c r="A6" s="32" t="s">
        <v>59</v>
      </c>
      <c r="B6" s="33">
        <v>3348.75</v>
      </c>
      <c r="C6" s="33">
        <v>3803.75</v>
      </c>
      <c r="D6" s="34">
        <f t="shared" si="0"/>
        <v>-455</v>
      </c>
      <c r="AB6" s="3">
        <v>2762.5</v>
      </c>
      <c r="AC6" s="8">
        <v>2500</v>
      </c>
      <c r="AD6" s="38">
        <f t="shared" si="1"/>
        <v>262.5</v>
      </c>
    </row>
    <row r="7" spans="1:30" ht="14.4" x14ac:dyDescent="0.3">
      <c r="A7" s="32" t="s">
        <v>66</v>
      </c>
      <c r="B7" s="33"/>
      <c r="C7" s="33"/>
      <c r="D7" s="34"/>
      <c r="AB7" s="3">
        <v>1330</v>
      </c>
      <c r="AC7" s="8">
        <v>0</v>
      </c>
      <c r="AD7" s="38">
        <f t="shared" si="1"/>
        <v>1330</v>
      </c>
    </row>
    <row r="8" spans="1:30" ht="14.4" x14ac:dyDescent="0.3">
      <c r="A8" s="32" t="s">
        <v>70</v>
      </c>
      <c r="B8" s="33"/>
      <c r="C8" s="33"/>
      <c r="D8" s="34"/>
      <c r="AB8" s="3">
        <v>200</v>
      </c>
      <c r="AC8" s="8">
        <v>0</v>
      </c>
      <c r="AD8" s="38">
        <f t="shared" si="1"/>
        <v>200</v>
      </c>
    </row>
    <row r="9" spans="1:30" ht="14.4" x14ac:dyDescent="0.3">
      <c r="A9" s="32" t="s">
        <v>67</v>
      </c>
      <c r="B9" s="33"/>
      <c r="C9" s="33"/>
      <c r="D9" s="34"/>
      <c r="AB9" s="3">
        <v>250</v>
      </c>
      <c r="AC9" s="8">
        <v>0</v>
      </c>
      <c r="AD9" s="38">
        <f t="shared" si="1"/>
        <v>250</v>
      </c>
    </row>
    <row r="10" spans="1:30" ht="14.4" x14ac:dyDescent="0.3">
      <c r="A10" s="32" t="s">
        <v>68</v>
      </c>
      <c r="B10" s="33"/>
      <c r="C10" s="33"/>
      <c r="D10" s="34"/>
      <c r="AB10" s="3">
        <v>1000</v>
      </c>
      <c r="AC10" s="8">
        <v>0</v>
      </c>
      <c r="AD10" s="38">
        <f t="shared" si="1"/>
        <v>1000</v>
      </c>
    </row>
    <row r="11" spans="1:30" ht="14.4" x14ac:dyDescent="0.3">
      <c r="A11" s="32" t="s">
        <v>83</v>
      </c>
      <c r="B11" s="33"/>
      <c r="C11" s="33"/>
      <c r="D11" s="34"/>
      <c r="AB11" s="3">
        <v>250</v>
      </c>
      <c r="AC11" s="8">
        <v>0</v>
      </c>
      <c r="AD11" s="38">
        <f t="shared" si="1"/>
        <v>250</v>
      </c>
    </row>
    <row r="12" spans="1:30" ht="14.4" x14ac:dyDescent="0.3">
      <c r="A12" s="32" t="s">
        <v>69</v>
      </c>
      <c r="B12" s="33"/>
      <c r="C12" s="33"/>
      <c r="D12" s="34"/>
      <c r="AB12" s="3">
        <v>750</v>
      </c>
      <c r="AC12" s="8">
        <v>0</v>
      </c>
      <c r="AD12" s="38">
        <f t="shared" si="1"/>
        <v>750</v>
      </c>
    </row>
    <row r="13" spans="1:30" ht="28.2" x14ac:dyDescent="0.3">
      <c r="A13" s="53" t="s">
        <v>84</v>
      </c>
      <c r="B13" s="33"/>
      <c r="C13" s="33"/>
      <c r="D13" s="34"/>
      <c r="AB13" s="3">
        <v>0</v>
      </c>
      <c r="AC13" s="8">
        <v>10000</v>
      </c>
      <c r="AD13" s="38">
        <f t="shared" si="1"/>
        <v>-10000</v>
      </c>
    </row>
    <row r="14" spans="1:30" ht="14.4" x14ac:dyDescent="0.3">
      <c r="A14" s="32" t="s">
        <v>85</v>
      </c>
      <c r="B14" s="33"/>
      <c r="C14" s="33"/>
      <c r="D14" s="34"/>
      <c r="AB14" s="3">
        <v>0</v>
      </c>
      <c r="AC14" s="8">
        <v>19.13</v>
      </c>
      <c r="AD14" s="38">
        <f t="shared" si="1"/>
        <v>-19.13</v>
      </c>
    </row>
    <row r="15" spans="1:30" ht="14.4" x14ac:dyDescent="0.3">
      <c r="A15" s="32" t="s">
        <v>87</v>
      </c>
      <c r="B15" s="33"/>
      <c r="C15" s="33"/>
      <c r="D15" s="34"/>
      <c r="AB15" s="3">
        <v>0</v>
      </c>
      <c r="AC15" s="8">
        <v>50</v>
      </c>
      <c r="AD15" s="38">
        <f t="shared" si="1"/>
        <v>-50</v>
      </c>
    </row>
    <row r="16" spans="1:30" ht="14.4" x14ac:dyDescent="0.3">
      <c r="A16" s="32" t="s">
        <v>60</v>
      </c>
      <c r="B16" s="33">
        <v>161.9</v>
      </c>
      <c r="C16" s="33">
        <v>614.20000000000005</v>
      </c>
      <c r="D16" s="34">
        <f t="shared" si="0"/>
        <v>-452.30000000000007</v>
      </c>
      <c r="AB16" s="3">
        <v>85</v>
      </c>
      <c r="AC16" s="8">
        <v>0</v>
      </c>
      <c r="AD16" s="38">
        <f t="shared" si="1"/>
        <v>85</v>
      </c>
    </row>
    <row r="17" spans="1:30" ht="14.4" x14ac:dyDescent="0.3">
      <c r="A17" s="32" t="s">
        <v>61</v>
      </c>
      <c r="B17" s="33">
        <v>2303.9699999999998</v>
      </c>
      <c r="C17" s="33">
        <v>858.95</v>
      </c>
      <c r="D17" s="34">
        <f t="shared" si="0"/>
        <v>1445.0199999999998</v>
      </c>
      <c r="AB17" s="3">
        <v>3217.57</v>
      </c>
      <c r="AC17" s="8">
        <v>1451.17</v>
      </c>
      <c r="AD17" s="38">
        <f t="shared" si="1"/>
        <v>1766.4</v>
      </c>
    </row>
    <row r="18" spans="1:30" ht="14.4" x14ac:dyDescent="0.3">
      <c r="A18" s="35" t="s">
        <v>62</v>
      </c>
      <c r="B18" s="36">
        <f>SUM(B5:B17)</f>
        <v>6117.4400000000005</v>
      </c>
      <c r="C18" s="36">
        <f>SUM(C5:C17)</f>
        <v>5499.04</v>
      </c>
      <c r="D18" s="34">
        <f t="shared" si="0"/>
        <v>618.40000000000055</v>
      </c>
      <c r="AB18" s="4">
        <f>SUM(AB5:AB17)</f>
        <v>10624.84</v>
      </c>
      <c r="AC18" s="4">
        <f>SUM(AC5:AC17)</f>
        <v>14283.39</v>
      </c>
      <c r="AD18" s="2">
        <f>AB18-AC18</f>
        <v>-3658.5499999999993</v>
      </c>
    </row>
    <row r="19" spans="1:30" ht="40.200000000000003" customHeight="1" x14ac:dyDescent="0.25">
      <c r="A19" s="63" t="s">
        <v>86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1:30" ht="15.6" x14ac:dyDescent="0.3">
      <c r="A20" s="28"/>
      <c r="B20" s="27"/>
      <c r="C20" s="27"/>
    </row>
    <row r="21" spans="1:30" ht="15.6" x14ac:dyDescent="0.3">
      <c r="A21" s="43" t="s">
        <v>81</v>
      </c>
      <c r="B21" s="44"/>
      <c r="C21" s="44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</row>
    <row r="22" spans="1:30" s="24" customFormat="1" ht="12.75" customHeight="1" x14ac:dyDescent="0.3">
      <c r="A22" s="28"/>
      <c r="B22" s="27"/>
      <c r="C22" s="27"/>
    </row>
    <row r="23" spans="1:30" s="13" customFormat="1" ht="24.75" customHeight="1" x14ac:dyDescent="0.25">
      <c r="A23" s="14" t="s">
        <v>0</v>
      </c>
      <c r="B23" s="15" t="s">
        <v>49</v>
      </c>
      <c r="C23" s="59">
        <v>42826</v>
      </c>
      <c r="D23" s="60"/>
      <c r="E23" s="55">
        <v>42856</v>
      </c>
      <c r="F23" s="56"/>
      <c r="G23" s="55">
        <v>42887</v>
      </c>
      <c r="H23" s="56"/>
      <c r="I23" s="55">
        <v>42917</v>
      </c>
      <c r="J23" s="56"/>
      <c r="K23" s="61">
        <v>42948</v>
      </c>
      <c r="L23" s="62"/>
      <c r="M23" s="55">
        <v>42979</v>
      </c>
      <c r="N23" s="56"/>
      <c r="O23" s="55">
        <v>43009</v>
      </c>
      <c r="P23" s="56"/>
      <c r="Q23" s="55">
        <v>43040</v>
      </c>
      <c r="R23" s="56"/>
      <c r="S23" s="55">
        <v>43070</v>
      </c>
      <c r="T23" s="56"/>
      <c r="U23" s="55">
        <v>43101</v>
      </c>
      <c r="V23" s="56"/>
      <c r="W23" s="55">
        <v>43132</v>
      </c>
      <c r="X23" s="56"/>
      <c r="Y23" s="59">
        <v>43160</v>
      </c>
      <c r="Z23" s="60"/>
      <c r="AA23" s="57" t="s">
        <v>26</v>
      </c>
      <c r="AB23" s="37" t="s">
        <v>65</v>
      </c>
      <c r="AC23" s="37" t="s">
        <v>82</v>
      </c>
      <c r="AD23" s="51" t="s">
        <v>56</v>
      </c>
    </row>
    <row r="24" spans="1:30" s="24" customFormat="1" ht="15" customHeight="1" x14ac:dyDescent="0.25">
      <c r="A24" s="6" t="s">
        <v>1</v>
      </c>
      <c r="B24" s="6"/>
      <c r="C24" s="9" t="s">
        <v>23</v>
      </c>
      <c r="D24" s="10" t="s">
        <v>24</v>
      </c>
      <c r="E24" s="10" t="s">
        <v>23</v>
      </c>
      <c r="F24" s="10" t="s">
        <v>24</v>
      </c>
      <c r="G24" s="10" t="s">
        <v>23</v>
      </c>
      <c r="H24" s="10" t="s">
        <v>24</v>
      </c>
      <c r="I24" s="10" t="s">
        <v>23</v>
      </c>
      <c r="J24" s="10" t="s">
        <v>24</v>
      </c>
      <c r="K24" s="10" t="s">
        <v>23</v>
      </c>
      <c r="L24" s="10" t="s">
        <v>24</v>
      </c>
      <c r="M24" s="10" t="s">
        <v>23</v>
      </c>
      <c r="N24" s="10" t="s">
        <v>24</v>
      </c>
      <c r="O24" s="10" t="s">
        <v>23</v>
      </c>
      <c r="P24" s="10" t="s">
        <v>24</v>
      </c>
      <c r="Q24" s="10" t="s">
        <v>23</v>
      </c>
      <c r="R24" s="10" t="s">
        <v>24</v>
      </c>
      <c r="S24" s="10" t="s">
        <v>23</v>
      </c>
      <c r="T24" s="10" t="s">
        <v>24</v>
      </c>
      <c r="U24" s="6" t="s">
        <v>23</v>
      </c>
      <c r="V24" s="6" t="s">
        <v>24</v>
      </c>
      <c r="W24" s="6" t="s">
        <v>23</v>
      </c>
      <c r="X24" s="6" t="s">
        <v>24</v>
      </c>
      <c r="Y24" s="6" t="s">
        <v>23</v>
      </c>
      <c r="Z24" s="6" t="s">
        <v>24</v>
      </c>
      <c r="AA24" s="58"/>
      <c r="AB24" s="25"/>
      <c r="AC24" s="25"/>
      <c r="AD24" s="52"/>
    </row>
    <row r="25" spans="1:30" ht="15" customHeight="1" x14ac:dyDescent="0.25">
      <c r="A25" s="2" t="s">
        <v>25</v>
      </c>
      <c r="B25" s="2">
        <v>625</v>
      </c>
      <c r="C25" s="3"/>
      <c r="D25" s="4"/>
      <c r="E25" s="3"/>
      <c r="F25" s="4"/>
      <c r="G25" s="3"/>
      <c r="H25" s="3"/>
      <c r="I25" s="3"/>
      <c r="J25" s="3"/>
      <c r="K25" s="3">
        <v>27.5</v>
      </c>
      <c r="L25" s="4"/>
      <c r="M25" s="3"/>
      <c r="N25" s="4"/>
      <c r="O25" s="3">
        <v>22</v>
      </c>
      <c r="P25" s="3"/>
      <c r="Q25" s="3">
        <v>468</v>
      </c>
      <c r="R25" s="4"/>
      <c r="S25" s="3"/>
      <c r="T25" s="4"/>
      <c r="U25" s="3"/>
      <c r="V25" s="3"/>
      <c r="W25" s="3"/>
      <c r="X25" s="3"/>
      <c r="Y25" s="3"/>
      <c r="Z25" s="3"/>
      <c r="AA25" s="4">
        <f>C25+G25+E25+I25+K25+M25+O25+Q25+S25+U25+W25+Y25</f>
        <v>517.5</v>
      </c>
      <c r="AB25" s="4">
        <v>540</v>
      </c>
      <c r="AC25" s="4">
        <v>48</v>
      </c>
      <c r="AD25" s="54">
        <f>AB25-AC25</f>
        <v>492</v>
      </c>
    </row>
    <row r="26" spans="1:30" ht="15" customHeight="1" x14ac:dyDescent="0.25">
      <c r="A26" s="2" t="s">
        <v>2</v>
      </c>
      <c r="B26" s="2">
        <v>2452</v>
      </c>
      <c r="C26" s="3">
        <v>510.63</v>
      </c>
      <c r="D26" s="3">
        <v>102.13</v>
      </c>
      <c r="E26" s="3"/>
      <c r="F26" s="3"/>
      <c r="G26" s="3"/>
      <c r="H26" s="3"/>
      <c r="I26" s="3">
        <v>510.63</v>
      </c>
      <c r="J26" s="3">
        <v>102.13</v>
      </c>
      <c r="K26" s="3"/>
      <c r="L26" s="3"/>
      <c r="M26" s="3"/>
      <c r="N26" s="3"/>
      <c r="O26" s="3">
        <v>510.63</v>
      </c>
      <c r="P26" s="3">
        <v>102.13</v>
      </c>
      <c r="Q26" s="3"/>
      <c r="R26" s="3"/>
      <c r="S26" s="3"/>
      <c r="T26" s="3"/>
      <c r="U26" s="3"/>
      <c r="V26" s="3"/>
      <c r="W26" s="3">
        <v>510.63</v>
      </c>
      <c r="X26" s="3">
        <v>102.13</v>
      </c>
      <c r="Y26" s="3"/>
      <c r="Z26" s="3"/>
      <c r="AA26" s="4">
        <f>C26+E26+G26+I26+K26+M26+O26+Q26+S26+U26+W26+Y26</f>
        <v>2042.52</v>
      </c>
      <c r="AB26" s="4">
        <v>2612.84</v>
      </c>
      <c r="AC26" s="4">
        <v>2454.98</v>
      </c>
      <c r="AD26" s="2">
        <f t="shared" ref="AD26:AD77" si="2">AB26-AC26</f>
        <v>157.86000000000013</v>
      </c>
    </row>
    <row r="27" spans="1:30" ht="15" customHeight="1" x14ac:dyDescent="0.25">
      <c r="A27" s="2" t="s">
        <v>22</v>
      </c>
      <c r="B27" s="2">
        <v>1600</v>
      </c>
      <c r="C27" s="3"/>
      <c r="D27" s="3"/>
      <c r="E27" s="3">
        <v>83.98</v>
      </c>
      <c r="F27" s="3"/>
      <c r="G27" s="3"/>
      <c r="H27" s="3"/>
      <c r="I27" s="3">
        <v>93.79</v>
      </c>
      <c r="J27" s="3"/>
      <c r="K27" s="3"/>
      <c r="L27" s="3"/>
      <c r="M27" s="3">
        <v>330.4</v>
      </c>
      <c r="N27" s="3"/>
      <c r="O27" s="3"/>
      <c r="P27" s="3"/>
      <c r="Q27" s="3">
        <v>287.63</v>
      </c>
      <c r="R27" s="3">
        <v>2.85</v>
      </c>
      <c r="S27" s="3"/>
      <c r="T27" s="3"/>
      <c r="U27" s="3">
        <v>192.61</v>
      </c>
      <c r="V27" s="3"/>
      <c r="W27" s="3">
        <v>68.25</v>
      </c>
      <c r="X27" s="3"/>
      <c r="Y27" s="3">
        <v>34.72</v>
      </c>
      <c r="Z27" s="3"/>
      <c r="AA27" s="4">
        <f>C27+E27+G27+I27+K27+M27+O27+Q27+S27+U27+W27+Y27</f>
        <v>1091.3799999999999</v>
      </c>
      <c r="AB27" s="4">
        <v>662.14</v>
      </c>
      <c r="AC27" s="4">
        <v>475.51</v>
      </c>
      <c r="AD27" s="2">
        <f t="shared" si="2"/>
        <v>186.63</v>
      </c>
    </row>
    <row r="28" spans="1:30" ht="15" customHeight="1" x14ac:dyDescent="0.25">
      <c r="A28" s="2" t="s">
        <v>71</v>
      </c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4"/>
      <c r="AB28" s="4">
        <v>365.66</v>
      </c>
      <c r="AC28" s="4">
        <v>0</v>
      </c>
      <c r="AD28" s="54">
        <f t="shared" si="2"/>
        <v>365.66</v>
      </c>
    </row>
    <row r="29" spans="1:30" ht="15" customHeight="1" x14ac:dyDescent="0.25">
      <c r="A29" s="2" t="s">
        <v>3</v>
      </c>
      <c r="B29" s="2">
        <v>700</v>
      </c>
      <c r="C29" s="3"/>
      <c r="D29" s="3"/>
      <c r="E29" s="3">
        <v>626.27</v>
      </c>
      <c r="F29" s="3"/>
      <c r="G29" s="3"/>
      <c r="H29" s="3"/>
      <c r="I29" s="3"/>
      <c r="J29" s="3"/>
      <c r="K29" s="3"/>
      <c r="L29" s="3"/>
      <c r="M29" s="3"/>
      <c r="N29" s="3"/>
      <c r="O29" s="20"/>
      <c r="P29" s="20"/>
      <c r="Q29" s="3"/>
      <c r="R29" s="3"/>
      <c r="S29" s="3"/>
      <c r="T29" s="3"/>
      <c r="U29" s="3"/>
      <c r="V29" s="3"/>
      <c r="W29" s="3"/>
      <c r="X29" s="3"/>
      <c r="Y29" s="3"/>
      <c r="Z29" s="3"/>
      <c r="AA29" s="4">
        <f>C29+E29+G29+I29+K29+M29+O29+Q29+S29+U29+W29+Y29</f>
        <v>626.27</v>
      </c>
      <c r="AB29" s="4">
        <v>825.43</v>
      </c>
      <c r="AC29" s="4">
        <v>846.3</v>
      </c>
      <c r="AD29" s="2">
        <f t="shared" si="2"/>
        <v>-20.870000000000005</v>
      </c>
    </row>
    <row r="30" spans="1:30" ht="15" customHeight="1" x14ac:dyDescent="0.25">
      <c r="A30" s="2" t="s">
        <v>27</v>
      </c>
      <c r="B30" s="2">
        <v>400</v>
      </c>
      <c r="C30" s="3"/>
      <c r="D30" s="3"/>
      <c r="E30" s="3"/>
      <c r="F30" s="3"/>
      <c r="G30" s="3"/>
      <c r="H30" s="3"/>
      <c r="I30" s="3"/>
      <c r="J30" s="3"/>
      <c r="K30" s="3">
        <v>146</v>
      </c>
      <c r="L30" s="3">
        <v>24</v>
      </c>
      <c r="M30" s="3"/>
      <c r="N30" s="3"/>
      <c r="O30" s="20"/>
      <c r="P30" s="20"/>
      <c r="Q30" s="3">
        <v>44.2</v>
      </c>
      <c r="R30" s="3"/>
      <c r="S30" s="20">
        <v>74.2</v>
      </c>
      <c r="T30" s="3">
        <v>6</v>
      </c>
      <c r="U30" s="3"/>
      <c r="V30" s="3"/>
      <c r="W30" s="3"/>
      <c r="X30" s="3"/>
      <c r="Y30" s="3"/>
      <c r="Z30" s="3"/>
      <c r="AA30" s="4">
        <f>C30+E30+G30+I30+K30+M30+O30+Q30+S30+U30+W30+Y30</f>
        <v>264.39999999999998</v>
      </c>
      <c r="AB30" s="4">
        <v>523.22</v>
      </c>
      <c r="AC30" s="4">
        <v>519.29</v>
      </c>
      <c r="AD30" s="2">
        <f t="shared" si="2"/>
        <v>3.9300000000000637</v>
      </c>
    </row>
    <row r="31" spans="1:30" ht="15" customHeight="1" x14ac:dyDescent="0.25">
      <c r="A31" s="2" t="s">
        <v>4</v>
      </c>
      <c r="B31" s="2">
        <v>1500</v>
      </c>
      <c r="C31" s="3"/>
      <c r="D31" s="3"/>
      <c r="E31" s="3"/>
      <c r="F31" s="3"/>
      <c r="G31" s="3"/>
      <c r="H31" s="3"/>
      <c r="I31" s="20"/>
      <c r="J31" s="3"/>
      <c r="K31" s="3"/>
      <c r="L31" s="3"/>
      <c r="M31" s="3"/>
      <c r="N31" s="3"/>
      <c r="O31" s="20"/>
      <c r="P31" s="20"/>
      <c r="Q31" s="3">
        <v>33</v>
      </c>
      <c r="R31" s="3"/>
      <c r="S31" s="3">
        <v>142.12</v>
      </c>
      <c r="T31" s="3"/>
      <c r="U31" s="3">
        <v>731</v>
      </c>
      <c r="V31" s="3"/>
      <c r="W31" s="3"/>
      <c r="X31" s="3"/>
      <c r="Y31" s="3">
        <v>100</v>
      </c>
      <c r="Z31" s="3"/>
      <c r="AA31" s="4">
        <f>C31+E31+G31+I31+K31+M31+O31+Q31+S31+U31+W31+Y31</f>
        <v>1006.12</v>
      </c>
      <c r="AB31" s="4">
        <v>1326.1</v>
      </c>
      <c r="AC31" s="4">
        <v>86</v>
      </c>
      <c r="AD31" s="54">
        <f t="shared" si="2"/>
        <v>1240.0999999999999</v>
      </c>
    </row>
    <row r="32" spans="1:30" ht="15" customHeight="1" x14ac:dyDescent="0.25">
      <c r="A32" s="6" t="s">
        <v>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5" customHeight="1" x14ac:dyDescent="0.25">
      <c r="A33" s="2" t="s">
        <v>6</v>
      </c>
      <c r="B33" s="2">
        <v>500</v>
      </c>
      <c r="C33" s="3"/>
      <c r="D33" s="3"/>
      <c r="E33" s="3"/>
      <c r="F33" s="3"/>
      <c r="G33" s="3"/>
      <c r="H33" s="3"/>
      <c r="I33" s="3">
        <v>94.45</v>
      </c>
      <c r="J33" s="3">
        <v>18.89</v>
      </c>
      <c r="K33" s="3"/>
      <c r="L33" s="3"/>
      <c r="M33" s="3"/>
      <c r="N33" s="3"/>
      <c r="O33" s="20">
        <v>101.04</v>
      </c>
      <c r="P33" s="20">
        <v>20.21</v>
      </c>
      <c r="Q33" s="3"/>
      <c r="R33" s="3"/>
      <c r="S33" s="3"/>
      <c r="T33" s="3"/>
      <c r="U33" s="3">
        <v>103.76</v>
      </c>
      <c r="V33" s="3">
        <v>20.75</v>
      </c>
      <c r="W33" s="3"/>
      <c r="X33" s="3"/>
      <c r="Y33" s="3"/>
      <c r="Z33" s="3"/>
      <c r="AA33" s="4">
        <f>C33+E33+G33+I33+K33+M33+O33+Q33+S33+U33+W33+Y33</f>
        <v>299.25</v>
      </c>
      <c r="AB33" s="4">
        <v>439.96</v>
      </c>
      <c r="AC33" s="4">
        <v>466.7</v>
      </c>
      <c r="AD33" s="2">
        <f t="shared" si="2"/>
        <v>-26.740000000000009</v>
      </c>
    </row>
    <row r="34" spans="1:30" ht="15" customHeight="1" x14ac:dyDescent="0.25">
      <c r="A34" s="2" t="s">
        <v>7</v>
      </c>
      <c r="B34" s="2">
        <v>850</v>
      </c>
      <c r="C34" s="3"/>
      <c r="D34" s="3"/>
      <c r="E34" s="3"/>
      <c r="F34" s="3"/>
      <c r="G34" s="3">
        <v>142.71</v>
      </c>
      <c r="H34" s="3"/>
      <c r="I34" s="3"/>
      <c r="J34" s="3"/>
      <c r="K34" s="3">
        <v>121</v>
      </c>
      <c r="L34" s="3"/>
      <c r="M34" s="3">
        <v>121</v>
      </c>
      <c r="N34" s="3"/>
      <c r="O34" s="20"/>
      <c r="P34" s="20"/>
      <c r="Q34" s="3"/>
      <c r="R34" s="3"/>
      <c r="S34" s="3"/>
      <c r="T34" s="3"/>
      <c r="U34" s="3"/>
      <c r="V34" s="3"/>
      <c r="W34" s="3">
        <v>95</v>
      </c>
      <c r="X34" s="3"/>
      <c r="Y34" s="3"/>
      <c r="Z34" s="3"/>
      <c r="AA34" s="4">
        <f>C34+E34+G34+I34+K34+M34+O34+Q34+S34+U34+W34+Y34</f>
        <v>479.71000000000004</v>
      </c>
      <c r="AB34" s="4">
        <v>538.65</v>
      </c>
      <c r="AC34" s="4">
        <v>760.1</v>
      </c>
      <c r="AD34" s="54">
        <f t="shared" si="2"/>
        <v>-221.45000000000005</v>
      </c>
    </row>
    <row r="35" spans="1:30" s="26" customFormat="1" ht="15" customHeight="1" x14ac:dyDescent="0.25">
      <c r="A35" s="2" t="s">
        <v>52</v>
      </c>
      <c r="B35" s="2">
        <v>220</v>
      </c>
      <c r="C35" s="21">
        <v>13.61</v>
      </c>
      <c r="D35" s="21">
        <v>2.72</v>
      </c>
      <c r="E35" s="21">
        <v>13.61</v>
      </c>
      <c r="F35" s="21">
        <v>2.72</v>
      </c>
      <c r="G35" s="22">
        <v>13.61</v>
      </c>
      <c r="H35" s="22">
        <v>2.72</v>
      </c>
      <c r="I35" s="21">
        <v>13.61</v>
      </c>
      <c r="J35" s="21">
        <v>2.72</v>
      </c>
      <c r="K35" s="21">
        <v>13.61</v>
      </c>
      <c r="L35" s="21">
        <v>2.72</v>
      </c>
      <c r="M35" s="22">
        <v>13.61</v>
      </c>
      <c r="N35" s="22">
        <v>2.72</v>
      </c>
      <c r="O35" s="21">
        <v>13.61</v>
      </c>
      <c r="P35" s="21">
        <v>2.72</v>
      </c>
      <c r="Q35" s="21">
        <v>13.61</v>
      </c>
      <c r="R35" s="21">
        <v>2.72</v>
      </c>
      <c r="S35" s="22">
        <v>13.61</v>
      </c>
      <c r="T35" s="22">
        <v>2.72</v>
      </c>
      <c r="U35" s="21">
        <v>13.61</v>
      </c>
      <c r="V35" s="21">
        <v>2.72</v>
      </c>
      <c r="W35" s="21">
        <v>13.61</v>
      </c>
      <c r="X35" s="21">
        <v>2.72</v>
      </c>
      <c r="Y35" s="22">
        <v>13.61</v>
      </c>
      <c r="Z35" s="22">
        <v>2.72</v>
      </c>
      <c r="AA35" s="4">
        <f>C35+E35+G35+I35+K35+M35+O35+Q35+S35+U35+W35+Y35</f>
        <v>163.32</v>
      </c>
      <c r="AB35" s="4">
        <v>273.60000000000002</v>
      </c>
      <c r="AC35" s="4">
        <v>205.2</v>
      </c>
      <c r="AD35" s="2">
        <f t="shared" si="2"/>
        <v>68.400000000000034</v>
      </c>
    </row>
    <row r="36" spans="1:30" ht="15" customHeight="1" x14ac:dyDescent="0.25">
      <c r="A36" s="2" t="s">
        <v>50</v>
      </c>
      <c r="B36" s="2">
        <v>160</v>
      </c>
      <c r="C36" s="3"/>
      <c r="D36" s="3"/>
      <c r="E36" s="3">
        <v>89.99</v>
      </c>
      <c r="F36" s="3"/>
      <c r="G36" s="3"/>
      <c r="H36" s="3"/>
      <c r="I36" s="3">
        <v>30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4">
        <f>C36+E36+G36+I36+K36+M36+O36+Q36+S36+U36+W36+Y36</f>
        <v>119.99</v>
      </c>
      <c r="AB36" s="4">
        <v>89.99</v>
      </c>
      <c r="AC36" s="4">
        <v>89.99</v>
      </c>
      <c r="AD36" s="2">
        <f t="shared" si="2"/>
        <v>0</v>
      </c>
    </row>
    <row r="37" spans="1:30" ht="15" customHeight="1" x14ac:dyDescent="0.25">
      <c r="A37" s="2" t="s">
        <v>88</v>
      </c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4"/>
      <c r="AB37" s="4">
        <v>0</v>
      </c>
      <c r="AC37" s="4">
        <v>845.98</v>
      </c>
      <c r="AD37" s="54">
        <f t="shared" si="2"/>
        <v>-845.98</v>
      </c>
    </row>
    <row r="38" spans="1:30" ht="31.2" customHeight="1" x14ac:dyDescent="0.25">
      <c r="A38" s="11" t="s">
        <v>89</v>
      </c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4"/>
      <c r="AB38" s="4">
        <v>0</v>
      </c>
      <c r="AC38" s="4">
        <v>325.8</v>
      </c>
      <c r="AD38" s="54">
        <f t="shared" si="2"/>
        <v>-325.8</v>
      </c>
    </row>
    <row r="39" spans="1:30" ht="15" customHeight="1" x14ac:dyDescent="0.25">
      <c r="A39" s="6" t="s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5" customHeight="1" x14ac:dyDescent="0.25">
      <c r="A40" s="2" t="s">
        <v>9</v>
      </c>
      <c r="B40" s="2">
        <v>1000</v>
      </c>
      <c r="C40" s="3"/>
      <c r="D40" s="3"/>
      <c r="E40" s="3"/>
      <c r="F40" s="3"/>
      <c r="G40" s="3"/>
      <c r="H40" s="3"/>
      <c r="I40" s="3"/>
      <c r="J40" s="3"/>
      <c r="K40" s="3">
        <v>50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>
        <v>180</v>
      </c>
      <c r="Z40" s="3"/>
      <c r="AA40" s="4">
        <f>C40+E40+G40+I40+K40+M40+O40+Q40+S40+U40+W40+Y40</f>
        <v>230</v>
      </c>
      <c r="AB40" s="4">
        <v>2385</v>
      </c>
      <c r="AC40" s="4">
        <v>1000</v>
      </c>
      <c r="AD40" s="54">
        <f t="shared" si="2"/>
        <v>1385</v>
      </c>
    </row>
    <row r="41" spans="1:30" ht="15" customHeight="1" x14ac:dyDescent="0.25">
      <c r="A41" s="6" t="s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5" customHeight="1" x14ac:dyDescent="0.25">
      <c r="A42" s="2" t="s">
        <v>18</v>
      </c>
      <c r="B42" s="2">
        <v>1250</v>
      </c>
      <c r="C42" s="3">
        <v>989.74</v>
      </c>
      <c r="D42" s="3">
        <v>197.95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4">
        <f>C42+E42+G42+I42+K42+M42+O42+Q42+S42+U42+W42+Y42</f>
        <v>989.74</v>
      </c>
      <c r="AB42" s="4">
        <v>1182.1199999999999</v>
      </c>
      <c r="AC42" s="4">
        <v>1401.34</v>
      </c>
      <c r="AD42" s="2">
        <f t="shared" si="2"/>
        <v>-219.22000000000003</v>
      </c>
    </row>
    <row r="43" spans="1:30" ht="15" customHeight="1" x14ac:dyDescent="0.25">
      <c r="A43" s="2" t="s">
        <v>48</v>
      </c>
      <c r="B43" s="2">
        <v>243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>
        <v>288</v>
      </c>
      <c r="T43" s="3"/>
      <c r="U43" s="3"/>
      <c r="V43" s="3"/>
      <c r="W43" s="3"/>
      <c r="X43" s="3"/>
      <c r="Y43" s="3"/>
      <c r="Z43" s="3"/>
      <c r="AA43" s="4">
        <f>C43+E43+G43+I43+K43+M43+O43+Q43+S43+U43+W43+Y43</f>
        <v>288</v>
      </c>
      <c r="AB43" s="4">
        <v>321</v>
      </c>
      <c r="AC43" s="4">
        <v>357</v>
      </c>
      <c r="AD43" s="2">
        <f t="shared" si="2"/>
        <v>-36</v>
      </c>
    </row>
    <row r="44" spans="1:30" ht="15" customHeight="1" x14ac:dyDescent="0.25">
      <c r="A44" s="2" t="s">
        <v>19</v>
      </c>
      <c r="B44" s="2">
        <v>50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>
        <v>36</v>
      </c>
      <c r="R44" s="3"/>
      <c r="S44" s="3"/>
      <c r="T44" s="3"/>
      <c r="U44" s="3"/>
      <c r="V44" s="3"/>
      <c r="W44" s="3"/>
      <c r="X44" s="3"/>
      <c r="Y44" s="3"/>
      <c r="Z44" s="3"/>
      <c r="AA44" s="4">
        <f>C44+E44+G44+I44+K44+M44+O44+Q44+S44+U44+W44+Y44</f>
        <v>36</v>
      </c>
      <c r="AB44" s="4">
        <v>36</v>
      </c>
      <c r="AC44" s="4">
        <v>36</v>
      </c>
      <c r="AD44" s="2">
        <f t="shared" si="2"/>
        <v>0</v>
      </c>
    </row>
    <row r="45" spans="1:30" ht="14.25" customHeight="1" x14ac:dyDescent="0.25">
      <c r="A45" s="2" t="s">
        <v>20</v>
      </c>
      <c r="B45" s="2">
        <v>90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>
        <v>50</v>
      </c>
      <c r="X45" s="3"/>
      <c r="Y45" s="3"/>
      <c r="Z45" s="3"/>
      <c r="AA45" s="4">
        <f>C45+E45+G45+I45+K45+M45+O45+Q45+S45+U45+W45+Y45</f>
        <v>50</v>
      </c>
      <c r="AB45" s="4">
        <v>205</v>
      </c>
      <c r="AC45" s="4">
        <v>80</v>
      </c>
      <c r="AD45" s="2">
        <f t="shared" si="2"/>
        <v>125</v>
      </c>
    </row>
    <row r="46" spans="1:30" ht="14.25" customHeight="1" x14ac:dyDescent="0.25">
      <c r="A46" s="2" t="s">
        <v>63</v>
      </c>
      <c r="B46" s="2"/>
      <c r="C46" s="39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40"/>
      <c r="AB46" s="40">
        <v>35</v>
      </c>
      <c r="AC46" s="40">
        <v>35</v>
      </c>
      <c r="AD46" s="41">
        <f t="shared" si="2"/>
        <v>0</v>
      </c>
    </row>
    <row r="47" spans="1:30" ht="14.25" customHeight="1" x14ac:dyDescent="0.25">
      <c r="A47" s="2" t="s">
        <v>64</v>
      </c>
      <c r="B47" s="2"/>
      <c r="C47" s="3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40"/>
      <c r="AB47" s="40">
        <v>180</v>
      </c>
      <c r="AC47" s="40">
        <v>180</v>
      </c>
      <c r="AD47" s="41">
        <f t="shared" si="2"/>
        <v>0</v>
      </c>
    </row>
    <row r="48" spans="1:30" s="24" customFormat="1" ht="15" customHeight="1" x14ac:dyDescent="0.25">
      <c r="A48" s="6" t="s">
        <v>12</v>
      </c>
      <c r="B48" s="6"/>
      <c r="C48" s="9" t="s">
        <v>23</v>
      </c>
      <c r="D48" s="10" t="s">
        <v>24</v>
      </c>
      <c r="E48" s="10" t="s">
        <v>23</v>
      </c>
      <c r="F48" s="10" t="s">
        <v>24</v>
      </c>
      <c r="G48" s="10" t="s">
        <v>23</v>
      </c>
      <c r="H48" s="10" t="s">
        <v>24</v>
      </c>
      <c r="I48" s="10" t="s">
        <v>23</v>
      </c>
      <c r="J48" s="10" t="s">
        <v>24</v>
      </c>
      <c r="K48" s="10" t="s">
        <v>23</v>
      </c>
      <c r="L48" s="10" t="s">
        <v>24</v>
      </c>
      <c r="M48" s="10" t="s">
        <v>23</v>
      </c>
      <c r="N48" s="10" t="s">
        <v>24</v>
      </c>
      <c r="O48" s="10" t="s">
        <v>23</v>
      </c>
      <c r="P48" s="10" t="s">
        <v>24</v>
      </c>
      <c r="Q48" s="10" t="s">
        <v>23</v>
      </c>
      <c r="R48" s="10" t="s">
        <v>24</v>
      </c>
      <c r="S48" s="10" t="s">
        <v>23</v>
      </c>
      <c r="T48" s="10" t="s">
        <v>24</v>
      </c>
      <c r="U48" s="6" t="s">
        <v>23</v>
      </c>
      <c r="V48" s="6" t="s">
        <v>24</v>
      </c>
      <c r="W48" s="6" t="s">
        <v>23</v>
      </c>
      <c r="X48" s="6" t="s">
        <v>24</v>
      </c>
      <c r="Y48" s="6" t="s">
        <v>23</v>
      </c>
      <c r="Z48" s="6" t="s">
        <v>24</v>
      </c>
      <c r="AA48" s="25"/>
      <c r="AB48" s="25"/>
      <c r="AC48" s="25"/>
      <c r="AD48" s="25"/>
    </row>
    <row r="49" spans="1:30" ht="15" customHeight="1" x14ac:dyDescent="0.25">
      <c r="A49" s="2" t="s">
        <v>14</v>
      </c>
      <c r="B49" s="2">
        <v>750</v>
      </c>
      <c r="C49" s="3"/>
      <c r="D49" s="3"/>
      <c r="E49" s="3"/>
      <c r="F49" s="3"/>
      <c r="G49" s="3">
        <v>17.5</v>
      </c>
      <c r="H49" s="3"/>
      <c r="I49" s="3">
        <v>693</v>
      </c>
      <c r="J49" s="3"/>
      <c r="K49" s="3"/>
      <c r="L49" s="3"/>
      <c r="M49" s="18"/>
      <c r="N49" s="3"/>
      <c r="O49" s="2">
        <v>668</v>
      </c>
      <c r="P49" s="2"/>
      <c r="Q49" s="2"/>
      <c r="R49" s="2"/>
      <c r="S49" s="2">
        <v>669</v>
      </c>
      <c r="T49" s="2"/>
      <c r="U49" s="2"/>
      <c r="V49" s="2"/>
      <c r="W49" s="2"/>
      <c r="X49" s="2"/>
      <c r="Y49" s="2">
        <v>693.11</v>
      </c>
      <c r="Z49" s="2"/>
      <c r="AA49" s="4">
        <f t="shared" ref="AA49:AA56" si="3">C49+E49+G49+I49+K49+M49+O49+Q49+S49+U49+W49+Y49</f>
        <v>2740.61</v>
      </c>
      <c r="AB49" s="4">
        <v>2808.53</v>
      </c>
      <c r="AC49" s="4">
        <v>3537.65</v>
      </c>
      <c r="AD49" s="54">
        <f t="shared" si="2"/>
        <v>-729.11999999999989</v>
      </c>
    </row>
    <row r="50" spans="1:30" ht="15" customHeight="1" x14ac:dyDescent="0.3">
      <c r="A50" s="2" t="s">
        <v>41</v>
      </c>
      <c r="B50" s="2">
        <v>0</v>
      </c>
      <c r="C50" s="3"/>
      <c r="D50" s="7"/>
      <c r="E50" s="3"/>
      <c r="F50" s="7"/>
      <c r="G50" s="7"/>
      <c r="H50" s="7"/>
      <c r="I50" s="7"/>
      <c r="J50" s="7"/>
      <c r="K50" s="3"/>
      <c r="L50" s="3"/>
      <c r="M50" s="3"/>
      <c r="N50" s="3"/>
      <c r="O50" s="2"/>
      <c r="P50" s="2"/>
      <c r="Q50" s="2"/>
      <c r="R50" s="2"/>
      <c r="S50" s="2">
        <v>226.35</v>
      </c>
      <c r="T50" s="5"/>
      <c r="U50" s="2">
        <v>148.59</v>
      </c>
      <c r="V50" s="5"/>
      <c r="W50" s="2"/>
      <c r="X50" s="5"/>
      <c r="Y50" s="2"/>
      <c r="Z50" s="5"/>
      <c r="AA50" s="4">
        <f t="shared" si="3"/>
        <v>374.94</v>
      </c>
      <c r="AB50" s="4">
        <v>767.91</v>
      </c>
      <c r="AC50" s="4">
        <v>0</v>
      </c>
      <c r="AD50" s="54">
        <f t="shared" si="2"/>
        <v>767.91</v>
      </c>
    </row>
    <row r="51" spans="1:30" ht="15.75" customHeight="1" x14ac:dyDescent="0.25">
      <c r="A51" s="2" t="s">
        <v>17</v>
      </c>
      <c r="B51" s="2">
        <v>0</v>
      </c>
      <c r="C51" s="3">
        <v>26.45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4">
        <f t="shared" si="3"/>
        <v>26.45</v>
      </c>
      <c r="AB51" s="4">
        <v>0</v>
      </c>
      <c r="AC51" s="4">
        <v>0</v>
      </c>
      <c r="AD51" s="2">
        <f t="shared" si="2"/>
        <v>0</v>
      </c>
    </row>
    <row r="52" spans="1:30" ht="16.5" customHeight="1" x14ac:dyDescent="0.25">
      <c r="A52" s="2" t="s">
        <v>15</v>
      </c>
      <c r="B52" s="2">
        <v>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>
        <v>30.59</v>
      </c>
      <c r="P52" s="3"/>
      <c r="Q52" s="3"/>
      <c r="R52" s="3"/>
      <c r="S52" s="3"/>
      <c r="T52" s="3"/>
      <c r="U52" s="3"/>
      <c r="V52" s="3"/>
      <c r="W52" s="3">
        <v>20.99</v>
      </c>
      <c r="X52" s="3"/>
      <c r="Y52" s="3"/>
      <c r="Z52" s="3"/>
      <c r="AA52" s="4">
        <f t="shared" si="3"/>
        <v>51.58</v>
      </c>
      <c r="AB52" s="4">
        <v>38</v>
      </c>
      <c r="AC52" s="4">
        <v>0</v>
      </c>
      <c r="AD52" s="2">
        <f t="shared" si="2"/>
        <v>38</v>
      </c>
    </row>
    <row r="53" spans="1:30" ht="15.75" customHeight="1" x14ac:dyDescent="0.25">
      <c r="A53" s="2" t="s">
        <v>16</v>
      </c>
      <c r="B53" s="2">
        <v>0</v>
      </c>
      <c r="C53" s="3"/>
      <c r="D53" s="3"/>
      <c r="E53" s="3"/>
      <c r="F53" s="3"/>
      <c r="G53" s="3">
        <v>38.78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>
        <v>325</v>
      </c>
      <c r="Z53" s="3"/>
      <c r="AA53" s="4">
        <f t="shared" si="3"/>
        <v>363.78</v>
      </c>
      <c r="AB53" s="4">
        <v>31</v>
      </c>
      <c r="AC53" s="4">
        <v>124.7</v>
      </c>
      <c r="AD53" s="2">
        <f t="shared" si="2"/>
        <v>-93.7</v>
      </c>
    </row>
    <row r="54" spans="1:30" ht="15.75" customHeight="1" x14ac:dyDescent="0.25">
      <c r="A54" s="2" t="s">
        <v>40</v>
      </c>
      <c r="B54" s="3">
        <v>0</v>
      </c>
      <c r="C54" s="3"/>
      <c r="D54" s="3"/>
      <c r="E54" s="3"/>
      <c r="F54" s="3"/>
      <c r="G54" s="3">
        <v>185</v>
      </c>
      <c r="H54" s="3">
        <v>37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>
        <v>9</v>
      </c>
      <c r="T54" s="3"/>
      <c r="U54" s="3"/>
      <c r="V54" s="3"/>
      <c r="W54" s="3"/>
      <c r="X54" s="3"/>
      <c r="Y54" s="3"/>
      <c r="Z54" s="3"/>
      <c r="AA54" s="4">
        <f>C54+E54+G54+I54+K54+M54+O54+Q54+S54+U54+W54+Y54</f>
        <v>194</v>
      </c>
      <c r="AB54" s="4">
        <v>253.2</v>
      </c>
      <c r="AC54" s="4">
        <v>340.52</v>
      </c>
      <c r="AD54" s="2">
        <f>AB54-AC54</f>
        <v>-87.32</v>
      </c>
    </row>
    <row r="55" spans="1:30" ht="15.75" customHeight="1" x14ac:dyDescent="0.25">
      <c r="A55" s="2" t="s">
        <v>90</v>
      </c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4"/>
      <c r="AB55" s="4">
        <v>0</v>
      </c>
      <c r="AC55" s="4">
        <v>18</v>
      </c>
      <c r="AD55" s="2">
        <f>AB55-AC55</f>
        <v>-18</v>
      </c>
    </row>
    <row r="56" spans="1:30" x14ac:dyDescent="0.25">
      <c r="A56" s="2" t="s">
        <v>42</v>
      </c>
      <c r="B56" s="3">
        <v>0</v>
      </c>
      <c r="C56" s="3"/>
      <c r="D56" s="3"/>
      <c r="E56" s="3"/>
      <c r="F56" s="3"/>
      <c r="G56" s="3">
        <v>280</v>
      </c>
      <c r="H56" s="3"/>
      <c r="I56" s="3"/>
      <c r="J56" s="3"/>
      <c r="K56" s="3">
        <v>1530.11</v>
      </c>
      <c r="L56" s="3">
        <v>306.02999999999997</v>
      </c>
      <c r="M56" s="3">
        <v>240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4">
        <f t="shared" si="3"/>
        <v>2050.1099999999997</v>
      </c>
      <c r="AB56" s="4">
        <v>731.75</v>
      </c>
      <c r="AC56" s="4">
        <v>0</v>
      </c>
      <c r="AD56" s="2">
        <f t="shared" si="2"/>
        <v>731.75</v>
      </c>
    </row>
    <row r="57" spans="1:30" x14ac:dyDescent="0.25">
      <c r="A57" s="2" t="s">
        <v>21</v>
      </c>
      <c r="B57" s="3">
        <v>600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17"/>
      <c r="N57" s="3"/>
      <c r="O57" s="3"/>
      <c r="P57" s="3"/>
      <c r="Q57" s="3">
        <v>187.68</v>
      </c>
      <c r="R57" s="3">
        <v>37.54</v>
      </c>
      <c r="S57" s="3"/>
      <c r="T57" s="3"/>
      <c r="U57" s="3"/>
      <c r="V57" s="3"/>
      <c r="W57" s="3"/>
      <c r="X57" s="3"/>
      <c r="Y57" s="3"/>
      <c r="Z57" s="3"/>
      <c r="AA57" s="4">
        <f>K57+M57+O57+Q57+S57+U57+W57+Y57</f>
        <v>187.68</v>
      </c>
      <c r="AB57" s="4">
        <v>87.7</v>
      </c>
      <c r="AC57" s="4">
        <v>124.8</v>
      </c>
      <c r="AD57" s="2">
        <f t="shared" si="2"/>
        <v>-37.099999999999994</v>
      </c>
    </row>
    <row r="58" spans="1:30" x14ac:dyDescent="0.25">
      <c r="A58" s="2" t="s">
        <v>39</v>
      </c>
      <c r="B58" s="3">
        <v>4000</v>
      </c>
      <c r="C58" s="3">
        <v>290</v>
      </c>
      <c r="D58" s="3"/>
      <c r="E58" s="3">
        <v>290</v>
      </c>
      <c r="F58" s="3"/>
      <c r="G58" s="3">
        <v>290</v>
      </c>
      <c r="H58" s="3"/>
      <c r="I58" s="3">
        <v>290</v>
      </c>
      <c r="J58" s="3"/>
      <c r="K58" s="3">
        <v>290</v>
      </c>
      <c r="L58" s="3"/>
      <c r="M58" s="3">
        <v>290</v>
      </c>
      <c r="N58" s="3"/>
      <c r="O58" s="3">
        <v>290</v>
      </c>
      <c r="P58" s="3"/>
      <c r="Q58" s="3">
        <v>580</v>
      </c>
      <c r="R58" s="3"/>
      <c r="S58" s="3"/>
      <c r="T58" s="3"/>
      <c r="U58" s="3">
        <v>580</v>
      </c>
      <c r="V58" s="3"/>
      <c r="W58" s="3">
        <v>290</v>
      </c>
      <c r="X58" s="3"/>
      <c r="Y58" s="3"/>
      <c r="Z58" s="3"/>
      <c r="AA58" s="4">
        <f>C58+E58+G58+I58+K58+M58+O58+Q58+S58+U58+W58+Y58</f>
        <v>3480</v>
      </c>
      <c r="AB58" s="4">
        <v>3825</v>
      </c>
      <c r="AC58" s="4">
        <v>3600</v>
      </c>
      <c r="AD58" s="2">
        <f t="shared" si="2"/>
        <v>225</v>
      </c>
    </row>
    <row r="59" spans="1:30" x14ac:dyDescent="0.25">
      <c r="A59" s="2" t="s">
        <v>45</v>
      </c>
      <c r="B59" s="3">
        <v>0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>
        <v>63.95</v>
      </c>
      <c r="P59" s="3">
        <v>12.79</v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4">
        <f>C59+E59+G59+I59+K59+M59+O59+Q59+S59+U59+W59+Y59</f>
        <v>63.95</v>
      </c>
      <c r="AB59" s="4">
        <v>0</v>
      </c>
      <c r="AC59" s="4">
        <v>59.94</v>
      </c>
      <c r="AD59" s="2">
        <f t="shared" si="2"/>
        <v>-59.94</v>
      </c>
    </row>
    <row r="60" spans="1:30" ht="18" customHeight="1" x14ac:dyDescent="0.25">
      <c r="A60" s="8" t="s">
        <v>46</v>
      </c>
      <c r="B60" s="3">
        <v>500</v>
      </c>
      <c r="C60" s="3"/>
      <c r="D60" s="3"/>
      <c r="E60" s="3"/>
      <c r="F60" s="3"/>
      <c r="G60" s="3"/>
      <c r="H60" s="3"/>
      <c r="I60" s="3"/>
      <c r="J60" s="3"/>
      <c r="K60" s="3">
        <v>546</v>
      </c>
      <c r="L60" s="3"/>
      <c r="M60" s="3"/>
      <c r="N60" s="3"/>
      <c r="O60" s="3">
        <v>125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4">
        <f>C60+E60+G60+I60+K60+M60+O60+Q60+S60+U60+W60+Y60</f>
        <v>671</v>
      </c>
      <c r="AB60" s="4">
        <v>0</v>
      </c>
      <c r="AC60" s="4">
        <v>0</v>
      </c>
      <c r="AD60" s="2">
        <f t="shared" ref="AD60:AD69" si="4">AB60-AC60</f>
        <v>0</v>
      </c>
    </row>
    <row r="61" spans="1:30" ht="30.6" customHeight="1" x14ac:dyDescent="0.25">
      <c r="A61" s="11" t="s">
        <v>72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4">
        <v>1135.2</v>
      </c>
      <c r="AC61" s="4">
        <v>0</v>
      </c>
      <c r="AD61" s="54">
        <f t="shared" si="4"/>
        <v>1135.2</v>
      </c>
    </row>
    <row r="62" spans="1:30" x14ac:dyDescent="0.25">
      <c r="A62" s="2" t="s">
        <v>73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>
        <v>3369</v>
      </c>
      <c r="AC62" s="2">
        <v>1032</v>
      </c>
      <c r="AD62" s="54">
        <f t="shared" si="4"/>
        <v>2337</v>
      </c>
    </row>
    <row r="63" spans="1:30" x14ac:dyDescent="0.25">
      <c r="A63" s="2" t="s">
        <v>74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>
        <v>3025.98</v>
      </c>
      <c r="AC63" s="2">
        <v>0</v>
      </c>
      <c r="AD63" s="54">
        <f t="shared" si="4"/>
        <v>3025.98</v>
      </c>
    </row>
    <row r="64" spans="1:30" x14ac:dyDescent="0.25">
      <c r="A64" s="2" t="s">
        <v>75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>
        <v>1887.17</v>
      </c>
      <c r="AC64" s="2">
        <v>0</v>
      </c>
      <c r="AD64" s="54">
        <f t="shared" si="4"/>
        <v>1887.17</v>
      </c>
    </row>
    <row r="65" spans="1:30" x14ac:dyDescent="0.25">
      <c r="A65" s="2" t="s">
        <v>76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>
        <v>1006.53</v>
      </c>
      <c r="AC65" s="2">
        <v>0</v>
      </c>
      <c r="AD65" s="54">
        <f t="shared" si="4"/>
        <v>1006.53</v>
      </c>
    </row>
    <row r="66" spans="1:30" x14ac:dyDescent="0.25">
      <c r="A66" s="2" t="s">
        <v>77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>
        <v>556.25</v>
      </c>
      <c r="AC66" s="2">
        <v>0</v>
      </c>
      <c r="AD66" s="54">
        <f t="shared" si="4"/>
        <v>556.25</v>
      </c>
    </row>
    <row r="67" spans="1:30" x14ac:dyDescent="0.25">
      <c r="A67" s="2" t="s">
        <v>78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>
        <v>5544</v>
      </c>
      <c r="AC67" s="2">
        <v>0</v>
      </c>
      <c r="AD67" s="54">
        <f t="shared" si="4"/>
        <v>5544</v>
      </c>
    </row>
    <row r="68" spans="1:30" x14ac:dyDescent="0.25">
      <c r="A68" s="2" t="s">
        <v>79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>
        <v>250</v>
      </c>
      <c r="AC68" s="2">
        <v>0</v>
      </c>
      <c r="AD68" s="2">
        <f t="shared" si="4"/>
        <v>250</v>
      </c>
    </row>
    <row r="69" spans="1:30" x14ac:dyDescent="0.25">
      <c r="A69" s="2" t="s">
        <v>92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>
        <v>0</v>
      </c>
      <c r="AC69" s="2">
        <v>1180.76</v>
      </c>
      <c r="AD69" s="2">
        <f t="shared" si="4"/>
        <v>-1180.76</v>
      </c>
    </row>
    <row r="70" spans="1:30" x14ac:dyDescent="0.25">
      <c r="A70" s="6" t="s">
        <v>13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25">
      <c r="A71" s="2" t="s">
        <v>55</v>
      </c>
      <c r="B71" s="3"/>
      <c r="C71" s="3"/>
      <c r="D71" s="3"/>
      <c r="E71" s="3"/>
      <c r="F71" s="3"/>
      <c r="G71" s="3"/>
      <c r="H71" s="3"/>
      <c r="I71" s="3"/>
      <c r="J71" s="3"/>
      <c r="K71" s="3">
        <v>117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4">
        <f>C71+E71+G71+I71+K71+M71+O71+Q71+S71+U71+W71+Y71</f>
        <v>117</v>
      </c>
      <c r="AB71" s="4">
        <v>40</v>
      </c>
      <c r="AC71" s="4">
        <v>1995.5</v>
      </c>
      <c r="AD71" s="54">
        <f t="shared" si="2"/>
        <v>-1955.5</v>
      </c>
    </row>
    <row r="72" spans="1:30" x14ac:dyDescent="0.25">
      <c r="A72" s="6" t="s">
        <v>11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5.75" customHeight="1" x14ac:dyDescent="0.3">
      <c r="A73" s="11" t="s">
        <v>47</v>
      </c>
      <c r="B73" s="19">
        <v>375</v>
      </c>
      <c r="C73" s="12"/>
      <c r="D73" s="12"/>
      <c r="E73" s="12"/>
      <c r="F73" s="12"/>
      <c r="G73" s="12"/>
      <c r="H73" s="12"/>
      <c r="I73" s="12"/>
      <c r="J73" s="12"/>
      <c r="K73" s="3">
        <v>300</v>
      </c>
      <c r="L73" s="3">
        <v>60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4">
        <f>C73+E73+G73+I73+K73+M73+O73+Q73+S73+U73+W73+Y73</f>
        <v>300</v>
      </c>
      <c r="AB73" s="4">
        <v>360</v>
      </c>
      <c r="AC73" s="4">
        <v>360</v>
      </c>
      <c r="AD73" s="2">
        <f>AB73-AC73</f>
        <v>0</v>
      </c>
    </row>
    <row r="74" spans="1:30" ht="15.75" customHeight="1" x14ac:dyDescent="0.3">
      <c r="A74" s="11" t="s">
        <v>43</v>
      </c>
      <c r="B74" s="19">
        <v>350</v>
      </c>
      <c r="C74" s="7"/>
      <c r="D74" s="7"/>
      <c r="E74" s="20">
        <v>75</v>
      </c>
      <c r="F74" s="12"/>
      <c r="G74" s="12"/>
      <c r="H74" s="2"/>
      <c r="I74" s="23"/>
      <c r="J74" s="12"/>
      <c r="K74" s="3">
        <v>75</v>
      </c>
      <c r="L74" s="12"/>
      <c r="M74" s="3"/>
      <c r="N74" s="12"/>
      <c r="O74" s="3"/>
      <c r="P74" s="3"/>
      <c r="Q74" s="3"/>
      <c r="R74" s="3"/>
      <c r="S74" s="3">
        <v>75</v>
      </c>
      <c r="T74" s="3"/>
      <c r="U74" s="3"/>
      <c r="V74" s="3"/>
      <c r="W74" s="3">
        <v>75</v>
      </c>
      <c r="X74" s="3"/>
      <c r="Y74" s="3"/>
      <c r="Z74" s="3"/>
      <c r="AA74" s="4">
        <f>C74+E74+I74+K74+M74+O74+Q74+S74+U74+W74+Y74</f>
        <v>300</v>
      </c>
      <c r="AB74" s="4">
        <v>300</v>
      </c>
      <c r="AC74" s="4">
        <v>75</v>
      </c>
      <c r="AD74" s="54">
        <f>AB74-AC74</f>
        <v>225</v>
      </c>
    </row>
    <row r="75" spans="1:30" ht="15.75" customHeight="1" x14ac:dyDescent="0.3">
      <c r="A75" s="11" t="s">
        <v>93</v>
      </c>
      <c r="B75" s="19"/>
      <c r="C75" s="7"/>
      <c r="D75" s="7"/>
      <c r="E75" s="20"/>
      <c r="F75" s="12"/>
      <c r="G75" s="12"/>
      <c r="H75" s="2"/>
      <c r="I75" s="23"/>
      <c r="J75" s="12"/>
      <c r="K75" s="3"/>
      <c r="L75" s="12"/>
      <c r="M75" s="3"/>
      <c r="N75" s="12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4"/>
      <c r="AB75" s="4">
        <v>662.35</v>
      </c>
      <c r="AC75" s="4">
        <v>196.95</v>
      </c>
      <c r="AD75" s="54">
        <f>AB75-AC75</f>
        <v>465.40000000000003</v>
      </c>
    </row>
    <row r="76" spans="1:30" ht="30.6" customHeight="1" x14ac:dyDescent="0.3">
      <c r="A76" s="11" t="s">
        <v>91</v>
      </c>
      <c r="B76" s="19"/>
      <c r="C76" s="7"/>
      <c r="D76" s="7"/>
      <c r="E76" s="20"/>
      <c r="F76" s="12"/>
      <c r="G76" s="12"/>
      <c r="H76" s="2"/>
      <c r="I76" s="23"/>
      <c r="J76" s="12"/>
      <c r="K76" s="3"/>
      <c r="L76" s="12"/>
      <c r="M76" s="3"/>
      <c r="N76" s="12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4"/>
      <c r="AB76" s="4">
        <v>0</v>
      </c>
      <c r="AC76" s="4">
        <v>-35</v>
      </c>
      <c r="AD76" s="2">
        <f>AB76-AC76</f>
        <v>35</v>
      </c>
    </row>
    <row r="77" spans="1:30" ht="14.4" x14ac:dyDescent="0.3">
      <c r="A77" s="49" t="s">
        <v>51</v>
      </c>
      <c r="B77" s="49" t="e">
        <f>#REF!+#REF!+#REF!+#REF!+#REF!+#REF!+#REF!</f>
        <v>#REF!</v>
      </c>
      <c r="C77" s="49" t="e">
        <f>#REF!+#REF!+#REF!+#REF!+#REF!+#REF!+#REF!</f>
        <v>#REF!</v>
      </c>
      <c r="D77" s="50" t="e">
        <f>#REF!+#REF!+#REF!+#REF!+#REF!+#REF!+#REF!</f>
        <v>#REF!</v>
      </c>
      <c r="E77" s="49" t="e">
        <f>#REF!+#REF!+#REF!+#REF!+#REF!+#REF!+#REF!</f>
        <v>#REF!</v>
      </c>
      <c r="F77" s="50" t="e">
        <f>#REF!+#REF!+#REF!+#REF!+#REF!+#REF!+#REF!</f>
        <v>#REF!</v>
      </c>
      <c r="G77" s="49" t="e">
        <f>#REF!+#REF!+#REF!+#REF!+#REF!+#REF!+#REF!</f>
        <v>#REF!</v>
      </c>
      <c r="H77" s="50" t="e">
        <f>#REF!+#REF!+#REF!+#REF!+#REF!+#REF!+#REF!</f>
        <v>#REF!</v>
      </c>
      <c r="I77" s="49" t="e">
        <f>#REF!+#REF!+#REF!+#REF!+#REF!+#REF!+#REF!</f>
        <v>#REF!</v>
      </c>
      <c r="J77" s="50" t="e">
        <f>#REF!+#REF!+#REF!+#REF!+#REF!+#REF!+#REF!</f>
        <v>#REF!</v>
      </c>
      <c r="K77" s="49" t="e">
        <f>#REF!+#REF!+#REF!+#REF!+#REF!+#REF!+#REF!</f>
        <v>#REF!</v>
      </c>
      <c r="L77" s="50" t="e">
        <f>#REF!+#REF!+#REF!+#REF!+#REF!+#REF!+#REF!</f>
        <v>#REF!</v>
      </c>
      <c r="M77" s="49" t="e">
        <f>#REF!+#REF!+#REF!+#REF!+#REF!+#REF!+#REF!</f>
        <v>#REF!</v>
      </c>
      <c r="N77" s="50" t="e">
        <f>#REF!+#REF!+#REF!+#REF!+#REF!+#REF!+#REF!</f>
        <v>#REF!</v>
      </c>
      <c r="O77" s="49" t="e">
        <f>#REF!+#REF!+#REF!+#REF!+#REF!+#REF!+#REF!</f>
        <v>#REF!</v>
      </c>
      <c r="P77" s="50" t="e">
        <f>#REF!+#REF!+#REF!+#REF!+#REF!+#REF!+#REF!</f>
        <v>#REF!</v>
      </c>
      <c r="Q77" s="49" t="e">
        <f>#REF!+#REF!+#REF!+#REF!+#REF!+#REF!+#REF!</f>
        <v>#REF!</v>
      </c>
      <c r="R77" s="50" t="e">
        <f>#REF!+#REF!+#REF!+#REF!+#REF!+#REF!+#REF!</f>
        <v>#REF!</v>
      </c>
      <c r="S77" s="49" t="e">
        <f>#REF!+#REF!+#REF!+#REF!+#REF!+#REF!+#REF!</f>
        <v>#REF!</v>
      </c>
      <c r="T77" s="50" t="e">
        <f>#REF!+#REF!+#REF!+#REF!+#REF!+#REF!+#REF!</f>
        <v>#REF!</v>
      </c>
      <c r="U77" s="49" t="e">
        <f>#REF!+#REF!+#REF!+#REF!+#REF!+#REF!+#REF!</f>
        <v>#REF!</v>
      </c>
      <c r="V77" s="50" t="e">
        <f>#REF!+#REF!+#REF!+#REF!+#REF!+#REF!+#REF!</f>
        <v>#REF!</v>
      </c>
      <c r="W77" s="49" t="e">
        <f>#REF!+#REF!+#REF!+#REF!+#REF!+#REF!+#REF!</f>
        <v>#REF!</v>
      </c>
      <c r="X77" s="50" t="e">
        <f>#REF!+#REF!+#REF!+#REF!+#REF!+#REF!+#REF!</f>
        <v>#REF!</v>
      </c>
      <c r="Y77" s="49" t="e">
        <f>#REF!+#REF!+#REF!+#REF!+#REF!+#REF!+#REF!</f>
        <v>#REF!</v>
      </c>
      <c r="Z77" s="49" t="e">
        <f>#REF!+#REF!+#REF!+#REF!+#REF!+#REF!+#REF!</f>
        <v>#REF!</v>
      </c>
      <c r="AA77" s="49" t="e">
        <f>C77+E77+G77+I77+K77+M77+O77+Q77+S77+U77+W77+Y77</f>
        <v>#REF!</v>
      </c>
      <c r="AB77" s="49">
        <f>SUM(AB25:AB76)</f>
        <v>39221.279999999999</v>
      </c>
      <c r="AC77" s="49">
        <f>SUM(AC25:AC76)</f>
        <v>22824.01</v>
      </c>
      <c r="AD77" s="5">
        <f t="shared" si="2"/>
        <v>16397.27</v>
      </c>
    </row>
    <row r="78" spans="1:30" ht="82.2" customHeight="1" x14ac:dyDescent="0.25">
      <c r="A78" s="64" t="s">
        <v>94</v>
      </c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</row>
    <row r="79" spans="1:30" s="16" customFormat="1" x14ac:dyDescent="0.25">
      <c r="C79" s="65" t="s">
        <v>44</v>
      </c>
      <c r="D79" s="65"/>
      <c r="E79" s="65" t="s">
        <v>28</v>
      </c>
      <c r="F79" s="65"/>
      <c r="G79" s="65" t="s">
        <v>29</v>
      </c>
      <c r="H79" s="65"/>
      <c r="I79" s="65" t="s">
        <v>30</v>
      </c>
      <c r="J79" s="65"/>
      <c r="K79" s="65" t="s">
        <v>31</v>
      </c>
      <c r="L79" s="65"/>
      <c r="M79" s="65" t="s">
        <v>32</v>
      </c>
      <c r="N79" s="65"/>
      <c r="O79" s="65" t="s">
        <v>33</v>
      </c>
      <c r="P79" s="65"/>
      <c r="Q79" s="65" t="s">
        <v>34</v>
      </c>
      <c r="R79" s="65"/>
      <c r="S79" s="65" t="s">
        <v>35</v>
      </c>
      <c r="T79" s="65"/>
      <c r="U79" s="65" t="s">
        <v>36</v>
      </c>
      <c r="V79" s="65"/>
      <c r="W79" s="65" t="s">
        <v>37</v>
      </c>
      <c r="X79" s="65"/>
      <c r="Y79" s="65" t="s">
        <v>38</v>
      </c>
      <c r="Z79" s="65"/>
    </row>
    <row r="80" spans="1:30" x14ac:dyDescent="0.25">
      <c r="A80" s="42"/>
    </row>
  </sheetData>
  <mergeCells count="27">
    <mergeCell ref="A19:AD19"/>
    <mergeCell ref="A78:AD78"/>
    <mergeCell ref="S79:T79"/>
    <mergeCell ref="U79:V79"/>
    <mergeCell ref="W79:X79"/>
    <mergeCell ref="Y79:Z79"/>
    <mergeCell ref="O23:P23"/>
    <mergeCell ref="Q23:R23"/>
    <mergeCell ref="O79:P79"/>
    <mergeCell ref="Q79:R79"/>
    <mergeCell ref="C79:D79"/>
    <mergeCell ref="E79:F79"/>
    <mergeCell ref="G79:H79"/>
    <mergeCell ref="I79:J79"/>
    <mergeCell ref="K79:L79"/>
    <mergeCell ref="M79:N79"/>
    <mergeCell ref="C23:D23"/>
    <mergeCell ref="E23:F23"/>
    <mergeCell ref="G23:H23"/>
    <mergeCell ref="I23:J23"/>
    <mergeCell ref="K23:L23"/>
    <mergeCell ref="M23:N23"/>
    <mergeCell ref="AA23:AA24"/>
    <mergeCell ref="U23:V23"/>
    <mergeCell ref="W23:X23"/>
    <mergeCell ref="Y23:Z23"/>
    <mergeCell ref="S23:T23"/>
  </mergeCells>
  <phoneticPr fontId="0" type="noConversion"/>
  <pageMargins left="0.35433070866141736" right="0" top="0" bottom="0" header="0.11811023622047245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Stmt Variances detailed expl</vt:lpstr>
    </vt:vector>
  </TitlesOfParts>
  <Company>CPC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Chestfield</dc:creator>
  <cp:lastModifiedBy>Chestfield</cp:lastModifiedBy>
  <cp:lastPrinted>2021-04-23T11:32:36Z</cp:lastPrinted>
  <dcterms:created xsi:type="dcterms:W3CDTF">2010-09-20T17:54:47Z</dcterms:created>
  <dcterms:modified xsi:type="dcterms:W3CDTF">2021-04-23T11:54:51Z</dcterms:modified>
</cp:coreProperties>
</file>